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6380" windowHeight="8190"/>
  </bookViews>
  <sheets>
    <sheet name="Пост. дох2022 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58" i="1" l="1"/>
  <c r="O29" i="1" l="1"/>
  <c r="O16" i="1"/>
  <c r="P36" i="1" l="1"/>
  <c r="P38" i="1"/>
  <c r="P59" i="1"/>
  <c r="P58" i="1"/>
  <c r="P41" i="1"/>
  <c r="K29" i="1" l="1"/>
  <c r="M29" i="1" l="1"/>
  <c r="M12" i="1"/>
  <c r="K16" i="1" l="1"/>
  <c r="O12" i="1" l="1"/>
  <c r="O25" i="1"/>
  <c r="M50" i="1"/>
  <c r="O50" i="1"/>
  <c r="O42" i="1" s="1"/>
  <c r="M25" i="1" l="1"/>
  <c r="M23" i="1" s="1"/>
  <c r="M16" i="1" l="1"/>
  <c r="M11" i="1" s="1"/>
  <c r="M10" i="1" s="1"/>
  <c r="M42" i="1" l="1"/>
  <c r="P52" i="1" l="1"/>
  <c r="P50" i="1" l="1"/>
  <c r="P49" i="1"/>
  <c r="P43" i="1"/>
  <c r="P28" i="1"/>
  <c r="P26" i="1"/>
  <c r="P24" i="1"/>
  <c r="O23" i="1"/>
  <c r="O11" i="1" s="1"/>
  <c r="O10" i="1" s="1"/>
  <c r="P20" i="1"/>
  <c r="P19" i="1"/>
  <c r="P18" i="1"/>
  <c r="P17" i="1"/>
  <c r="P15" i="1"/>
  <c r="P13" i="1"/>
  <c r="O61" i="1" l="1"/>
  <c r="N38" i="1"/>
  <c r="K50" i="1"/>
  <c r="K42" i="1" s="1"/>
  <c r="P42" i="1" l="1"/>
  <c r="M30" i="1" l="1"/>
  <c r="K12" i="1"/>
  <c r="K25" i="1"/>
  <c r="K23" i="1" s="1"/>
  <c r="N59" i="1"/>
  <c r="N56" i="1"/>
  <c r="P56" i="1" s="1"/>
  <c r="N54" i="1"/>
  <c r="P54" i="1" s="1"/>
  <c r="N53" i="1"/>
  <c r="P53" i="1" s="1"/>
  <c r="N52" i="1"/>
  <c r="N50" i="1"/>
  <c r="N49" i="1"/>
  <c r="N48" i="1"/>
  <c r="P48" i="1" s="1"/>
  <c r="N47" i="1"/>
  <c r="P47" i="1" s="1"/>
  <c r="N44" i="1"/>
  <c r="P44" i="1" s="1"/>
  <c r="N43" i="1"/>
  <c r="N28" i="1"/>
  <c r="N27" i="1"/>
  <c r="P27" i="1" s="1"/>
  <c r="N26" i="1"/>
  <c r="N24" i="1"/>
  <c r="N22" i="1"/>
  <c r="P22" i="1" s="1"/>
  <c r="N20" i="1"/>
  <c r="N19" i="1"/>
  <c r="N18" i="1"/>
  <c r="N17" i="1"/>
  <c r="N15" i="1"/>
  <c r="N13" i="1"/>
  <c r="N29" i="1" l="1"/>
  <c r="P29" i="1"/>
  <c r="P23" i="1"/>
  <c r="P25" i="1"/>
  <c r="N12" i="1"/>
  <c r="P12" i="1"/>
  <c r="N16" i="1"/>
  <c r="P16" i="1"/>
  <c r="N42" i="1"/>
  <c r="N25" i="1"/>
  <c r="K11" i="1"/>
  <c r="N23" i="1" l="1"/>
  <c r="P11" i="1"/>
  <c r="N11" i="1"/>
  <c r="K10" i="1"/>
  <c r="K61" i="1" s="1"/>
  <c r="M61" i="1" l="1"/>
  <c r="P61" i="1" s="1"/>
  <c r="P10" i="1"/>
  <c r="N10" i="1"/>
  <c r="N61" i="1" l="1"/>
</calcChain>
</file>

<file path=xl/sharedStrings.xml><?xml version="1.0" encoding="utf-8"?>
<sst xmlns="http://schemas.openxmlformats.org/spreadsheetml/2006/main" count="105" uniqueCount="101">
  <si>
    <t xml:space="preserve">Приложение 3 </t>
  </si>
  <si>
    <t>к решению сельской Думы</t>
  </si>
  <si>
    <t xml:space="preserve">№             от </t>
  </si>
  <si>
    <t>(руб.)</t>
  </si>
  <si>
    <t>Код бюджетной классификации</t>
  </si>
  <si>
    <t>Наименование</t>
  </si>
  <si>
    <t>Сумма</t>
  </si>
  <si>
    <t>исполнение</t>
  </si>
  <si>
    <t>% исполнения</t>
  </si>
  <si>
    <t>ДОХОДЫ</t>
  </si>
  <si>
    <t>Налоговые доходы</t>
  </si>
  <si>
    <t>Налоги на прибыль, доходы</t>
  </si>
  <si>
    <t>Налог на доходы физических лиц</t>
  </si>
  <si>
    <t>000 1 05 03010 01 0000 110</t>
  </si>
  <si>
    <t>Налоги на совокупный доход</t>
  </si>
  <si>
    <t>Единый сельскохозяйственный налог</t>
  </si>
  <si>
    <t>акцизи</t>
  </si>
  <si>
    <t>доходы от уплаты акцизов на дизельное топливо</t>
  </si>
  <si>
    <t>доходы от уплаты акцизов на моторные масла</t>
  </si>
  <si>
    <t>доходы от уплаты акцизов на автомобильный бензин</t>
  </si>
  <si>
    <t>доходы от уплаты акцизов на пряфмогонный бензин</t>
  </si>
  <si>
    <t>000 1 08 04020 01 1000 110</t>
  </si>
  <si>
    <t>госпошлина</t>
  </si>
  <si>
    <t>Налоги на имущество</t>
  </si>
  <si>
    <t>Налог на имущество физических лиц,взимаемый по ставкам применяемым к объект. налогооблож.,расположенным в границах поселений</t>
  </si>
  <si>
    <t>Земельный налог, в т.ч.</t>
  </si>
  <si>
    <t>Земельный налог с юридических лич</t>
  </si>
  <si>
    <t>000 1 06 06023 10 0000 110</t>
  </si>
  <si>
    <t>Земельный налог,взимаемый по ставкам,устан.в соответ. с под.2п.1 ст.394 налог.код.РФ и примен.к объект.налогооблож.располож.в гран.поселений</t>
  </si>
  <si>
    <t>Земельный налог с физических лиц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</si>
  <si>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</si>
  <si>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</si>
  <si>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</si>
  <si>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000 1 11 05035 10 0000 120</t>
  </si>
  <si>
    <t>доходы от сдачи в аренду  помещения</t>
  </si>
  <si>
    <t>000 1 13 029951 10 0000 130</t>
  </si>
  <si>
    <t>прочие доходы</t>
  </si>
  <si>
    <t>000 1 14 06025 10 0000 430</t>
  </si>
  <si>
    <t>доходы от продажи земельных участков</t>
  </si>
  <si>
    <t>000 1 17 015011 10 0000 180</t>
  </si>
  <si>
    <t>невыясненные платежи</t>
  </si>
  <si>
    <t>штрафы, санкции,возмещение ущерба</t>
  </si>
  <si>
    <t>БЕЗВОЗМЕЗДНЫЕ ПОСТУПЛЕНИЯ</t>
  </si>
  <si>
    <t>Дотация на выравнивание уровня бюджетной обеспеченности</t>
  </si>
  <si>
    <t>Прочие субсидии бюджетам поселений</t>
  </si>
  <si>
    <t xml:space="preserve">Субсидии на сбалансированность </t>
  </si>
  <si>
    <t>уплата налогов на имущество</t>
  </si>
  <si>
    <t>Субвенции бюджетам поселений на осуществление  полномочий по первичному воинскому учету на территориях где отсутствуют военные комиссариаты</t>
  </si>
  <si>
    <t>Прочие межбюджетные трансферты</t>
  </si>
  <si>
    <t>в том числе:</t>
  </si>
  <si>
    <t>Субвенции бюджетам поселений на осуществление государственных полномочий Волгоградской области по созданию, исполнению функций, и организации деятельности административных комиссий</t>
  </si>
  <si>
    <t>Субсидии на повышение заработной платы работникам муниципальных учреждений, оплата которых осуществляется по ЕТС</t>
  </si>
  <si>
    <t>Субсидии за реализованную продукцию животноводства личнымит подсобными хозяйствами</t>
  </si>
  <si>
    <t>000 2 02 04014 10 0000 151</t>
  </si>
  <si>
    <t>межбюджетный трансферт на содержание водопровода</t>
  </si>
  <si>
    <t xml:space="preserve"> межбюджетные трансферты (районные)</t>
  </si>
  <si>
    <t>Итого доходов</t>
  </si>
  <si>
    <t>платные услуги</t>
  </si>
  <si>
    <t>Доходы от реализации имущества</t>
  </si>
  <si>
    <t>Прочии поступления от использования имущ.</t>
  </si>
  <si>
    <t>предоставление гос.(мун.)организациям грантов для получателей средств бюджетов сельских поселений</t>
  </si>
  <si>
    <t>000 116+ 90050 10 0000 140</t>
  </si>
  <si>
    <t>прочие поступления от денежных взысканий (штрафов) и иных сумм в возмещение ущерба</t>
  </si>
  <si>
    <t>Прочие безвозмездные поступления от государственных(муниципальных) организаций в бюджеты сельских поселений</t>
  </si>
  <si>
    <t>000 1 00 00000 00 0000 000</t>
  </si>
  <si>
    <t>955 1 13  01995 10 0000 130</t>
  </si>
  <si>
    <t>955 1 14  02053 10 0000 410</t>
  </si>
  <si>
    <t>955 1 11  0904510 0000 120</t>
  </si>
  <si>
    <t>955 1 16 51040 02 0000 140</t>
  </si>
  <si>
    <t>955 203 05010 10 0000 180</t>
  </si>
  <si>
    <t>182 1 01 00000 00 0000 000</t>
  </si>
  <si>
    <t>182 1 01 02010 01 0000 110</t>
  </si>
  <si>
    <t>182 1 05 03010 01 0000 110</t>
  </si>
  <si>
    <t>100 1 03 02200 01 0000 110</t>
  </si>
  <si>
    <t>100 1 03 02230 01 0000 110</t>
  </si>
  <si>
    <t>100 1 03 02240 01 0000 110</t>
  </si>
  <si>
    <t>100 1 03 02250 01 0000 110</t>
  </si>
  <si>
    <t>100 1 03 02260 01 0000 110</t>
  </si>
  <si>
    <t>182 1 06 00000 00 0000 000</t>
  </si>
  <si>
    <t>182 1 06 01030 10 0000 110</t>
  </si>
  <si>
    <t>182 1 06 06000 00 0000 110</t>
  </si>
  <si>
    <t>182 1 06 06033 10 0000 110</t>
  </si>
  <si>
    <t>182 1 06 06043 10 0000 110</t>
  </si>
  <si>
    <t>161 1 16 51040 02 0000 140</t>
  </si>
  <si>
    <t>182 114 05025 10 0000 430</t>
  </si>
  <si>
    <t>955 1 13  02995 10 0000 130</t>
  </si>
  <si>
    <t>955 2 02 400141 00 0000 150</t>
  </si>
  <si>
    <t>955 2 02 01001 10 0000 150</t>
  </si>
  <si>
    <t>955 2 02 02999 10 0000 150</t>
  </si>
  <si>
    <t>955 2 02 03015 10 0000 150</t>
  </si>
  <si>
    <t>955 2 02 03024 10 0000 150</t>
  </si>
  <si>
    <t>955 202 04999 10 0000 150</t>
  </si>
  <si>
    <t xml:space="preserve"> </t>
  </si>
  <si>
    <t>Доходы, получаемые в виде арендной плат, а так же средства от продажи права на заключение договоров аренды земли</t>
  </si>
  <si>
    <t>доходы от аренды земельных участков</t>
  </si>
  <si>
    <t>2022 г.</t>
  </si>
  <si>
    <t>2023в % к 2022г.</t>
  </si>
  <si>
    <t>955 2 08 05000 10 0000 150</t>
  </si>
  <si>
    <t>Перечесления из бюджетов сельских поселений для возврата излишне уплаченных или излишне взысканных сумм налогов</t>
  </si>
  <si>
    <t xml:space="preserve">         Отчет о поступлении доходов в  бюджет Старополтавского сельского поселения на 01.10.2024 г.</t>
  </si>
  <si>
    <t>Приложение 1  Решение сельской Думы № 37/1  от  21.10.2024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</si>
</sst>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i/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i/>
      <sz val="8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164" fontId="0" fillId="0" borderId="0" xfId="0" applyNumberFormat="1"/>
    <xf numFmtId="0" fontId="4" fillId="0" borderId="0" xfId="0" applyFont="1"/>
    <xf numFmtId="0" fontId="4" fillId="0" borderId="4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164" fontId="4" fillId="0" borderId="12" xfId="0" applyNumberFormat="1" applyFont="1" applyBorder="1"/>
    <xf numFmtId="0" fontId="4" fillId="2" borderId="16" xfId="0" applyFont="1" applyFill="1" applyBorder="1"/>
    <xf numFmtId="2" fontId="4" fillId="2" borderId="7" xfId="0" applyNumberFormat="1" applyFont="1" applyFill="1" applyBorder="1"/>
    <xf numFmtId="164" fontId="4" fillId="0" borderId="12" xfId="0" applyNumberFormat="1" applyFont="1" applyBorder="1" applyAlignment="1">
      <alignment horizontal="right"/>
    </xf>
    <xf numFmtId="164" fontId="4" fillId="0" borderId="16" xfId="0" applyNumberFormat="1" applyFont="1" applyBorder="1"/>
    <xf numFmtId="164" fontId="4" fillId="0" borderId="28" xfId="0" applyNumberFormat="1" applyFont="1" applyBorder="1"/>
    <xf numFmtId="49" fontId="4" fillId="0" borderId="16" xfId="0" applyNumberFormat="1" applyFont="1" applyBorder="1"/>
    <xf numFmtId="2" fontId="4" fillId="0" borderId="29" xfId="0" applyNumberFormat="1" applyFont="1" applyBorder="1"/>
    <xf numFmtId="2" fontId="4" fillId="0" borderId="6" xfId="0" applyNumberFormat="1" applyFont="1" applyBorder="1"/>
    <xf numFmtId="2" fontId="4" fillId="2" borderId="16" xfId="0" applyNumberFormat="1" applyFont="1" applyFill="1" applyBorder="1"/>
    <xf numFmtId="2" fontId="4" fillId="0" borderId="16" xfId="0" applyNumberFormat="1" applyFont="1" applyBorder="1"/>
    <xf numFmtId="2" fontId="4" fillId="0" borderId="11" xfId="0" applyNumberFormat="1" applyFont="1" applyBorder="1"/>
    <xf numFmtId="0" fontId="3" fillId="0" borderId="0" xfId="0" applyFont="1" applyBorder="1" applyAlignment="1">
      <alignment wrapText="1"/>
    </xf>
    <xf numFmtId="0" fontId="9" fillId="0" borderId="1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2" fontId="4" fillId="0" borderId="12" xfId="0" applyNumberFormat="1" applyFont="1" applyBorder="1"/>
    <xf numFmtId="2" fontId="4" fillId="2" borderId="36" xfId="0" applyNumberFormat="1" applyFont="1" applyFill="1" applyBorder="1"/>
    <xf numFmtId="0" fontId="4" fillId="2" borderId="37" xfId="0" applyFont="1" applyFill="1" applyBorder="1"/>
    <xf numFmtId="2" fontId="4" fillId="2" borderId="37" xfId="0" applyNumberFormat="1" applyFont="1" applyFill="1" applyBorder="1"/>
    <xf numFmtId="2" fontId="4" fillId="0" borderId="12" xfId="0" applyNumberFormat="1" applyFont="1" applyBorder="1" applyAlignment="1">
      <alignment horizontal="right"/>
    </xf>
    <xf numFmtId="2" fontId="4" fillId="2" borderId="29" xfId="0" applyNumberFormat="1" applyFont="1" applyFill="1" applyBorder="1"/>
    <xf numFmtId="0" fontId="3" fillId="2" borderId="16" xfId="0" applyFont="1" applyFill="1" applyBorder="1"/>
    <xf numFmtId="164" fontId="3" fillId="0" borderId="12" xfId="0" applyNumberFormat="1" applyFont="1" applyBorder="1"/>
    <xf numFmtId="2" fontId="4" fillId="4" borderId="6" xfId="0" applyNumberFormat="1" applyFont="1" applyFill="1" applyBorder="1"/>
    <xf numFmtId="164" fontId="4" fillId="3" borderId="12" xfId="0" applyNumberFormat="1" applyFont="1" applyFill="1" applyBorder="1"/>
    <xf numFmtId="2" fontId="4" fillId="3" borderId="12" xfId="0" applyNumberFormat="1" applyFont="1" applyFill="1" applyBorder="1"/>
    <xf numFmtId="0" fontId="0" fillId="3" borderId="0" xfId="0" applyFill="1"/>
    <xf numFmtId="0" fontId="10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left" wrapText="1"/>
    </xf>
    <xf numFmtId="2" fontId="3" fillId="0" borderId="1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9" fillId="0" borderId="13" xfId="0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2" fontId="4" fillId="0" borderId="17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2" fontId="3" fillId="0" borderId="34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2" fontId="3" fillId="3" borderId="3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left" wrapText="1"/>
    </xf>
    <xf numFmtId="0" fontId="10" fillId="0" borderId="24" xfId="0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left" wrapText="1"/>
    </xf>
    <xf numFmtId="2" fontId="6" fillId="0" borderId="27" xfId="0" applyNumberFormat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6" fillId="0" borderId="23" xfId="0" applyFont="1" applyBorder="1" applyAlignment="1">
      <alignment horizontal="left" wrapText="1"/>
    </xf>
    <xf numFmtId="2" fontId="3" fillId="0" borderId="26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1" xfId="0" applyFont="1" applyBorder="1" applyAlignment="1">
      <alignment horizontal="center" wrapText="1"/>
    </xf>
    <xf numFmtId="2" fontId="3" fillId="0" borderId="3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2" fontId="6" fillId="0" borderId="2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tabSelected="1" topLeftCell="B1" zoomScaleNormal="100" workbookViewId="0">
      <selection activeCell="H4" sqref="H4:P4"/>
    </sheetView>
  </sheetViews>
  <sheetFormatPr defaultRowHeight="15" x14ac:dyDescent="0.25"/>
  <cols>
    <col min="1" max="1" width="3.7109375" hidden="1" customWidth="1"/>
    <col min="2" max="2" width="9" customWidth="1"/>
    <col min="3" max="3" width="6.7109375" customWidth="1"/>
    <col min="4" max="4" width="7.7109375" customWidth="1"/>
    <col min="5" max="5" width="1.42578125" hidden="1" customWidth="1"/>
    <col min="6" max="6" width="9" customWidth="1"/>
    <col min="7" max="7" width="7.7109375" customWidth="1"/>
    <col min="8" max="8" width="9" customWidth="1"/>
    <col min="9" max="9" width="6.85546875" customWidth="1"/>
    <col min="10" max="10" width="3.42578125" customWidth="1"/>
    <col min="11" max="11" width="9" customWidth="1"/>
    <col min="12" max="12" width="3" customWidth="1"/>
    <col min="13" max="13" width="11.42578125" customWidth="1"/>
    <col min="14" max="14" width="9.85546875" customWidth="1"/>
    <col min="15" max="15" width="15.140625" customWidth="1"/>
    <col min="16" max="16" width="8.7109375" customWidth="1"/>
    <col min="17" max="1026" width="9" customWidth="1"/>
  </cols>
  <sheetData>
    <row r="1" spans="2:16" ht="2.25" customHeight="1" x14ac:dyDescent="0.25">
      <c r="J1" s="42" t="s">
        <v>0</v>
      </c>
      <c r="K1" s="42"/>
      <c r="L1" s="42"/>
    </row>
    <row r="2" spans="2:16" hidden="1" x14ac:dyDescent="0.25">
      <c r="J2" s="43" t="s">
        <v>1</v>
      </c>
      <c r="K2" s="43"/>
      <c r="L2" s="43"/>
    </row>
    <row r="3" spans="2:16" hidden="1" x14ac:dyDescent="0.25">
      <c r="J3" s="43" t="s">
        <v>2</v>
      </c>
      <c r="K3" s="43"/>
      <c r="L3" s="43"/>
    </row>
    <row r="4" spans="2:16" ht="30" customHeight="1" x14ac:dyDescent="0.25">
      <c r="H4" s="50" t="s">
        <v>100</v>
      </c>
      <c r="I4" s="50"/>
      <c r="J4" s="50"/>
      <c r="K4" s="50"/>
      <c r="L4" s="50"/>
      <c r="M4" s="50"/>
      <c r="N4" s="50"/>
      <c r="O4" s="50"/>
      <c r="P4" s="50"/>
    </row>
    <row r="5" spans="2:16" ht="13.5" customHeight="1" x14ac:dyDescent="0.25">
      <c r="J5" s="49"/>
      <c r="K5" s="49"/>
      <c r="L5" s="49"/>
      <c r="M5" s="49"/>
    </row>
    <row r="6" spans="2:16" ht="15.75" customHeight="1" x14ac:dyDescent="0.25">
      <c r="B6" s="44" t="s">
        <v>99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18"/>
    </row>
    <row r="7" spans="2:16" ht="10.5" customHeight="1" thickBot="1" x14ac:dyDescent="0.3">
      <c r="B7" s="2"/>
      <c r="C7" s="2"/>
      <c r="D7" s="2"/>
      <c r="E7" s="2"/>
      <c r="F7" s="2"/>
      <c r="G7" s="2"/>
      <c r="H7" s="2"/>
      <c r="I7" s="2"/>
      <c r="J7" s="2"/>
      <c r="K7" s="45" t="s">
        <v>3</v>
      </c>
      <c r="L7" s="45"/>
      <c r="M7" s="2"/>
      <c r="N7" s="2"/>
      <c r="O7" s="2"/>
    </row>
    <row r="8" spans="2:16" ht="33.75" customHeight="1" thickBot="1" x14ac:dyDescent="0.3">
      <c r="B8" s="46" t="s">
        <v>4</v>
      </c>
      <c r="C8" s="46"/>
      <c r="D8" s="46"/>
      <c r="E8" s="46"/>
      <c r="F8" s="47" t="s">
        <v>5</v>
      </c>
      <c r="G8" s="47"/>
      <c r="H8" s="47"/>
      <c r="I8" s="47"/>
      <c r="J8" s="47"/>
      <c r="K8" s="48" t="s">
        <v>6</v>
      </c>
      <c r="L8" s="48"/>
      <c r="M8" s="3" t="s">
        <v>7</v>
      </c>
      <c r="N8" s="26" t="s">
        <v>8</v>
      </c>
      <c r="O8" s="26" t="s">
        <v>95</v>
      </c>
      <c r="P8" s="26" t="s">
        <v>96</v>
      </c>
    </row>
    <row r="9" spans="2:16" ht="12" customHeight="1" thickBot="1" x14ac:dyDescent="0.3">
      <c r="B9" s="51">
        <v>1</v>
      </c>
      <c r="C9" s="51"/>
      <c r="D9" s="51"/>
      <c r="E9" s="51"/>
      <c r="F9" s="52">
        <v>2</v>
      </c>
      <c r="G9" s="52"/>
      <c r="H9" s="52"/>
      <c r="I9" s="52"/>
      <c r="J9" s="52"/>
      <c r="K9" s="53">
        <v>3</v>
      </c>
      <c r="L9" s="53"/>
      <c r="M9" s="4">
        <v>4</v>
      </c>
      <c r="N9" s="5"/>
      <c r="O9" s="5"/>
      <c r="P9" s="5"/>
    </row>
    <row r="10" spans="2:16" x14ac:dyDescent="0.25">
      <c r="B10" s="54" t="s">
        <v>64</v>
      </c>
      <c r="C10" s="54"/>
      <c r="D10" s="54"/>
      <c r="E10" s="54"/>
      <c r="F10" s="55" t="s">
        <v>9</v>
      </c>
      <c r="G10" s="55"/>
      <c r="H10" s="55"/>
      <c r="I10" s="55"/>
      <c r="J10" s="55"/>
      <c r="K10" s="56">
        <f>K11+K29</f>
        <v>17451833</v>
      </c>
      <c r="L10" s="56"/>
      <c r="M10" s="17">
        <f>M11+M29</f>
        <v>11650958.850000001</v>
      </c>
      <c r="N10" s="6">
        <f>M10/K10*100</f>
        <v>66.760659754193171</v>
      </c>
      <c r="O10" s="27">
        <f>SUM(O11+O29)</f>
        <v>10924671.800000001</v>
      </c>
      <c r="P10" s="6">
        <f>M10/O10*100</f>
        <v>106.64813610235871</v>
      </c>
    </row>
    <row r="11" spans="2:16" x14ac:dyDescent="0.25">
      <c r="B11" s="39"/>
      <c r="C11" s="39"/>
      <c r="D11" s="39"/>
      <c r="E11" s="39"/>
      <c r="F11" s="57" t="s">
        <v>10</v>
      </c>
      <c r="G11" s="57"/>
      <c r="H11" s="57"/>
      <c r="I11" s="57"/>
      <c r="J11" s="57"/>
      <c r="K11" s="41">
        <f>K12+K15+K16+K21+K23</f>
        <v>14744700</v>
      </c>
      <c r="L11" s="41"/>
      <c r="M11" s="16">
        <f>M12+M15+M16+M23</f>
        <v>10510152.550000001</v>
      </c>
      <c r="N11" s="6">
        <f>M11/K11*100</f>
        <v>71.280884317754854</v>
      </c>
      <c r="O11" s="27">
        <f>O12+O15+O16+O23</f>
        <v>9298412.7100000009</v>
      </c>
      <c r="P11" s="6">
        <f>M11/O11*100</f>
        <v>113.031684845488</v>
      </c>
    </row>
    <row r="12" spans="2:16" x14ac:dyDescent="0.25">
      <c r="B12" s="39" t="s">
        <v>70</v>
      </c>
      <c r="C12" s="39"/>
      <c r="D12" s="39"/>
      <c r="E12" s="39"/>
      <c r="F12" s="58" t="s">
        <v>11</v>
      </c>
      <c r="G12" s="58"/>
      <c r="H12" s="58"/>
      <c r="I12" s="58"/>
      <c r="J12" s="58"/>
      <c r="K12" s="41">
        <f>K13</f>
        <v>12000000</v>
      </c>
      <c r="L12" s="41"/>
      <c r="M12" s="7">
        <f>M13</f>
        <v>8709904.9000000004</v>
      </c>
      <c r="N12" s="6">
        <f>M12/K12*100</f>
        <v>72.582540833333326</v>
      </c>
      <c r="O12" s="27">
        <f>O13</f>
        <v>7877166.5199999996</v>
      </c>
      <c r="P12" s="6">
        <f>M12/O12*100</f>
        <v>110.57154724209133</v>
      </c>
    </row>
    <row r="13" spans="2:16" x14ac:dyDescent="0.25">
      <c r="B13" s="59" t="s">
        <v>71</v>
      </c>
      <c r="C13" s="59"/>
      <c r="D13" s="59"/>
      <c r="E13" s="59"/>
      <c r="F13" s="58" t="s">
        <v>12</v>
      </c>
      <c r="G13" s="58"/>
      <c r="H13" s="58"/>
      <c r="I13" s="58"/>
      <c r="J13" s="58"/>
      <c r="K13" s="60">
        <v>12000000</v>
      </c>
      <c r="L13" s="60"/>
      <c r="M13" s="7">
        <v>8709904.9000000004</v>
      </c>
      <c r="N13" s="6">
        <f>M13/K13*100</f>
        <v>72.582540833333326</v>
      </c>
      <c r="O13" s="27">
        <v>7877166.5199999996</v>
      </c>
      <c r="P13" s="6">
        <f>M13/O13*100</f>
        <v>110.57154724209133</v>
      </c>
    </row>
    <row r="14" spans="2:16" hidden="1" x14ac:dyDescent="0.25">
      <c r="B14" s="59" t="s">
        <v>13</v>
      </c>
      <c r="C14" s="59"/>
      <c r="D14" s="59"/>
      <c r="E14" s="59"/>
      <c r="F14" s="58" t="s">
        <v>14</v>
      </c>
      <c r="G14" s="58"/>
      <c r="H14" s="58"/>
      <c r="I14" s="58"/>
      <c r="J14" s="58"/>
      <c r="K14" s="41"/>
      <c r="L14" s="41"/>
      <c r="M14" s="7"/>
      <c r="N14" s="6"/>
      <c r="O14" s="6"/>
      <c r="P14" s="6"/>
    </row>
    <row r="15" spans="2:16" ht="21.75" customHeight="1" x14ac:dyDescent="0.25">
      <c r="B15" s="59" t="s">
        <v>72</v>
      </c>
      <c r="C15" s="59"/>
      <c r="D15" s="59"/>
      <c r="E15" s="59"/>
      <c r="F15" s="58" t="s">
        <v>15</v>
      </c>
      <c r="G15" s="58"/>
      <c r="H15" s="58"/>
      <c r="I15" s="58"/>
      <c r="J15" s="58"/>
      <c r="K15" s="60">
        <v>550000</v>
      </c>
      <c r="L15" s="60"/>
      <c r="M15" s="15">
        <v>382859</v>
      </c>
      <c r="N15" s="6">
        <f t="shared" ref="N15:N29" si="0">M15/K15*100</f>
        <v>69.610727272727274</v>
      </c>
      <c r="O15" s="27">
        <v>586382.63</v>
      </c>
      <c r="P15" s="6">
        <f t="shared" ref="P15:P20" si="1">M15/O15*100</f>
        <v>65.291668001830132</v>
      </c>
    </row>
    <row r="16" spans="2:16" ht="18.75" customHeight="1" x14ac:dyDescent="0.25">
      <c r="B16" s="59" t="s">
        <v>73</v>
      </c>
      <c r="C16" s="59"/>
      <c r="D16" s="59"/>
      <c r="E16" s="19"/>
      <c r="F16" s="61" t="s">
        <v>16</v>
      </c>
      <c r="G16" s="61"/>
      <c r="H16" s="61"/>
      <c r="I16" s="61"/>
      <c r="J16" s="61"/>
      <c r="K16" s="41">
        <f>K17+K18+K19+K20</f>
        <v>994700</v>
      </c>
      <c r="L16" s="41"/>
      <c r="M16" s="33">
        <f>M17+M18+M19+M20</f>
        <v>711235.48</v>
      </c>
      <c r="N16" s="6">
        <f t="shared" si="0"/>
        <v>71.50251130994269</v>
      </c>
      <c r="O16" s="34">
        <f>SUM(O17+O18+O19+O20)</f>
        <v>792031.54999999993</v>
      </c>
      <c r="P16" s="6">
        <f t="shared" si="1"/>
        <v>89.798882380379936</v>
      </c>
    </row>
    <row r="17" spans="2:16" ht="22.5" customHeight="1" x14ac:dyDescent="0.25">
      <c r="B17" s="59" t="s">
        <v>74</v>
      </c>
      <c r="C17" s="59"/>
      <c r="D17" s="59"/>
      <c r="E17" s="19"/>
      <c r="F17" s="61" t="s">
        <v>17</v>
      </c>
      <c r="G17" s="61"/>
      <c r="H17" s="61"/>
      <c r="I17" s="61"/>
      <c r="J17" s="61"/>
      <c r="K17" s="60">
        <v>518800</v>
      </c>
      <c r="L17" s="60"/>
      <c r="M17" s="7">
        <v>369061.94</v>
      </c>
      <c r="N17" s="6">
        <f t="shared" si="0"/>
        <v>71.137613723978404</v>
      </c>
      <c r="O17" s="27">
        <v>405707.68</v>
      </c>
      <c r="P17" s="6">
        <f t="shared" si="1"/>
        <v>90.967452230630684</v>
      </c>
    </row>
    <row r="18" spans="2:16" ht="12.75" customHeight="1" x14ac:dyDescent="0.25">
      <c r="B18" s="59" t="s">
        <v>75</v>
      </c>
      <c r="C18" s="59"/>
      <c r="D18" s="59"/>
      <c r="E18" s="19"/>
      <c r="F18" s="61" t="s">
        <v>18</v>
      </c>
      <c r="G18" s="61"/>
      <c r="H18" s="61"/>
      <c r="I18" s="61"/>
      <c r="J18" s="61"/>
      <c r="K18" s="60">
        <v>2500</v>
      </c>
      <c r="L18" s="60"/>
      <c r="M18" s="7">
        <v>2109.06</v>
      </c>
      <c r="N18" s="6">
        <f t="shared" si="0"/>
        <v>84.362399999999994</v>
      </c>
      <c r="O18" s="27">
        <v>2186.0500000000002</v>
      </c>
      <c r="P18" s="6">
        <f t="shared" si="1"/>
        <v>96.478122641293652</v>
      </c>
    </row>
    <row r="19" spans="2:16" ht="22.5" customHeight="1" x14ac:dyDescent="0.25">
      <c r="B19" s="59" t="s">
        <v>76</v>
      </c>
      <c r="C19" s="59"/>
      <c r="D19" s="59"/>
      <c r="E19" s="19"/>
      <c r="F19" s="61" t="s">
        <v>19</v>
      </c>
      <c r="G19" s="61"/>
      <c r="H19" s="61"/>
      <c r="I19" s="61"/>
      <c r="J19" s="61"/>
      <c r="K19" s="60">
        <v>537900</v>
      </c>
      <c r="L19" s="60"/>
      <c r="M19" s="7">
        <v>387701.9</v>
      </c>
      <c r="N19" s="6">
        <f t="shared" si="0"/>
        <v>72.076947387990344</v>
      </c>
      <c r="O19" s="27">
        <v>431738.41</v>
      </c>
      <c r="P19" s="6">
        <f t="shared" si="1"/>
        <v>89.800187108670741</v>
      </c>
    </row>
    <row r="20" spans="2:16" ht="15.75" customHeight="1" x14ac:dyDescent="0.25">
      <c r="B20" s="59" t="s">
        <v>77</v>
      </c>
      <c r="C20" s="59"/>
      <c r="D20" s="59"/>
      <c r="E20" s="19"/>
      <c r="F20" s="61" t="s">
        <v>20</v>
      </c>
      <c r="G20" s="61"/>
      <c r="H20" s="61"/>
      <c r="I20" s="61"/>
      <c r="J20" s="61"/>
      <c r="K20" s="60">
        <v>-64500</v>
      </c>
      <c r="L20" s="60"/>
      <c r="M20" s="7">
        <v>-47637.42</v>
      </c>
      <c r="N20" s="6">
        <f t="shared" si="0"/>
        <v>73.856465116279068</v>
      </c>
      <c r="O20" s="27">
        <v>-47600.59</v>
      </c>
      <c r="P20" s="6">
        <f t="shared" si="1"/>
        <v>100.07737299054486</v>
      </c>
    </row>
    <row r="21" spans="2:16" ht="15.75" customHeight="1" x14ac:dyDescent="0.25">
      <c r="B21" s="59" t="s">
        <v>21</v>
      </c>
      <c r="C21" s="59"/>
      <c r="D21" s="59"/>
      <c r="E21" s="19"/>
      <c r="F21" s="61" t="s">
        <v>22</v>
      </c>
      <c r="G21" s="61"/>
      <c r="H21" s="61"/>
      <c r="I21" s="61"/>
      <c r="J21" s="61"/>
      <c r="K21" s="60"/>
      <c r="L21" s="60"/>
      <c r="M21" s="7"/>
      <c r="N21" s="6"/>
      <c r="O21" s="27"/>
      <c r="P21" s="6"/>
    </row>
    <row r="22" spans="2:16" hidden="1" x14ac:dyDescent="0.25">
      <c r="B22" s="59" t="s">
        <v>13</v>
      </c>
      <c r="C22" s="59"/>
      <c r="D22" s="59"/>
      <c r="E22" s="59"/>
      <c r="F22" s="58" t="s">
        <v>15</v>
      </c>
      <c r="G22" s="58"/>
      <c r="H22" s="58"/>
      <c r="I22" s="58"/>
      <c r="J22" s="58"/>
      <c r="K22" s="41"/>
      <c r="L22" s="41"/>
      <c r="M22" s="7">
        <v>0</v>
      </c>
      <c r="N22" s="6" t="e">
        <f t="shared" si="0"/>
        <v>#DIV/0!</v>
      </c>
      <c r="O22" s="27"/>
      <c r="P22" s="6" t="e">
        <f>N22/L22*100</f>
        <v>#DIV/0!</v>
      </c>
    </row>
    <row r="23" spans="2:16" x14ac:dyDescent="0.25">
      <c r="B23" s="39" t="s">
        <v>78</v>
      </c>
      <c r="C23" s="39"/>
      <c r="D23" s="39"/>
      <c r="E23" s="19"/>
      <c r="F23" s="58" t="s">
        <v>23</v>
      </c>
      <c r="G23" s="58"/>
      <c r="H23" s="58"/>
      <c r="I23" s="58"/>
      <c r="J23" s="58"/>
      <c r="K23" s="41">
        <f>K24+K25</f>
        <v>1200000</v>
      </c>
      <c r="L23" s="41"/>
      <c r="M23" s="15">
        <f>M24+M25</f>
        <v>706153.16999999993</v>
      </c>
      <c r="N23" s="6">
        <f t="shared" si="0"/>
        <v>58.846097499999992</v>
      </c>
      <c r="O23" s="27">
        <f>SUM(O24+O25)</f>
        <v>42832.009999999987</v>
      </c>
      <c r="P23" s="6">
        <f>M23/O23*100</f>
        <v>1648.6575577471151</v>
      </c>
    </row>
    <row r="24" spans="2:16" ht="47.25" customHeight="1" x14ac:dyDescent="0.25">
      <c r="B24" s="59" t="s">
        <v>79</v>
      </c>
      <c r="C24" s="59"/>
      <c r="D24" s="59"/>
      <c r="E24" s="19"/>
      <c r="F24" s="40" t="s">
        <v>24</v>
      </c>
      <c r="G24" s="40"/>
      <c r="H24" s="40"/>
      <c r="I24" s="40"/>
      <c r="J24" s="40"/>
      <c r="K24" s="60">
        <v>200000</v>
      </c>
      <c r="L24" s="60"/>
      <c r="M24" s="7">
        <v>223376.3</v>
      </c>
      <c r="N24" s="6">
        <f t="shared" si="0"/>
        <v>111.68814999999998</v>
      </c>
      <c r="O24" s="27">
        <v>32741.35</v>
      </c>
      <c r="P24" s="6">
        <f>M24/O24*100</f>
        <v>682.24523423743983</v>
      </c>
    </row>
    <row r="25" spans="2:16" x14ac:dyDescent="0.25">
      <c r="B25" s="59" t="s">
        <v>80</v>
      </c>
      <c r="C25" s="59"/>
      <c r="D25" s="59"/>
      <c r="E25" s="19"/>
      <c r="F25" s="58" t="s">
        <v>25</v>
      </c>
      <c r="G25" s="58"/>
      <c r="H25" s="58"/>
      <c r="I25" s="58"/>
      <c r="J25" s="58"/>
      <c r="K25" s="60">
        <f>K26+K28</f>
        <v>1000000</v>
      </c>
      <c r="L25" s="60"/>
      <c r="M25" s="7">
        <f>M26+M28</f>
        <v>482776.87</v>
      </c>
      <c r="N25" s="6">
        <f t="shared" si="0"/>
        <v>48.277687</v>
      </c>
      <c r="O25" s="27">
        <f>O26+O28</f>
        <v>10090.659999999989</v>
      </c>
      <c r="P25" s="6">
        <f>M25/O25*100</f>
        <v>4784.3933895305217</v>
      </c>
    </row>
    <row r="26" spans="2:16" ht="40.5" customHeight="1" x14ac:dyDescent="0.25">
      <c r="B26" s="59" t="s">
        <v>81</v>
      </c>
      <c r="C26" s="59"/>
      <c r="D26" s="59"/>
      <c r="E26" s="19"/>
      <c r="F26" s="40" t="s">
        <v>26</v>
      </c>
      <c r="G26" s="40"/>
      <c r="H26" s="40"/>
      <c r="I26" s="40"/>
      <c r="J26" s="40"/>
      <c r="K26" s="60">
        <v>200000</v>
      </c>
      <c r="L26" s="60"/>
      <c r="M26" s="7">
        <v>247120</v>
      </c>
      <c r="N26" s="6">
        <f t="shared" si="0"/>
        <v>123.56</v>
      </c>
      <c r="O26" s="27">
        <v>-98162.38</v>
      </c>
      <c r="P26" s="6">
        <f>M26/O26*100</f>
        <v>-251.74613736952995</v>
      </c>
    </row>
    <row r="27" spans="2:16" ht="65.25" hidden="1" customHeight="1" x14ac:dyDescent="0.25">
      <c r="B27" s="59" t="s">
        <v>27</v>
      </c>
      <c r="C27" s="59"/>
      <c r="D27" s="59"/>
      <c r="E27" s="19"/>
      <c r="F27" s="40" t="s">
        <v>28</v>
      </c>
      <c r="G27" s="40"/>
      <c r="H27" s="40"/>
      <c r="I27" s="40"/>
      <c r="J27" s="40"/>
      <c r="K27" s="60"/>
      <c r="L27" s="60"/>
      <c r="M27" s="7"/>
      <c r="N27" s="6" t="e">
        <f t="shared" si="0"/>
        <v>#DIV/0!</v>
      </c>
      <c r="O27" s="6"/>
      <c r="P27" s="6" t="e">
        <f>N27/L27*100</f>
        <v>#DIV/0!</v>
      </c>
    </row>
    <row r="28" spans="2:16" ht="52.5" customHeight="1" x14ac:dyDescent="0.25">
      <c r="B28" s="59" t="s">
        <v>82</v>
      </c>
      <c r="C28" s="59"/>
      <c r="D28" s="59"/>
      <c r="E28" s="19"/>
      <c r="F28" s="40" t="s">
        <v>29</v>
      </c>
      <c r="G28" s="40"/>
      <c r="H28" s="40"/>
      <c r="I28" s="40"/>
      <c r="J28" s="40"/>
      <c r="K28" s="62">
        <v>800000</v>
      </c>
      <c r="L28" s="62"/>
      <c r="M28" s="7">
        <v>235656.87</v>
      </c>
      <c r="N28" s="6">
        <f t="shared" si="0"/>
        <v>29.45710875</v>
      </c>
      <c r="O28" s="27">
        <v>108253.04</v>
      </c>
      <c r="P28" s="6">
        <f>M28/O28*100</f>
        <v>217.69076415775484</v>
      </c>
    </row>
    <row r="29" spans="2:16" x14ac:dyDescent="0.25">
      <c r="B29" s="59"/>
      <c r="C29" s="59"/>
      <c r="D29" s="59"/>
      <c r="E29" s="59"/>
      <c r="F29" s="63" t="s">
        <v>30</v>
      </c>
      <c r="G29" s="63"/>
      <c r="H29" s="63"/>
      <c r="I29" s="63"/>
      <c r="J29" s="63"/>
      <c r="K29" s="41">
        <f>SUM(K30:L41)</f>
        <v>2707133</v>
      </c>
      <c r="L29" s="41"/>
      <c r="M29" s="15">
        <f>M38+M39+M40+M37+M36+M41</f>
        <v>1140806.3</v>
      </c>
      <c r="N29" s="6">
        <f t="shared" si="0"/>
        <v>42.140755552091456</v>
      </c>
      <c r="O29" s="27">
        <f>O35+O36+O37+O38+O39+O40+O41</f>
        <v>1626259.09</v>
      </c>
      <c r="P29" s="6">
        <f>M29/O29*100</f>
        <v>70.149111357157736</v>
      </c>
    </row>
    <row r="30" spans="2:16" ht="0.75" customHeight="1" thickBot="1" x14ac:dyDescent="0.3">
      <c r="B30" s="39" t="s">
        <v>31</v>
      </c>
      <c r="C30" s="39"/>
      <c r="D30" s="39"/>
      <c r="E30" s="39"/>
      <c r="F30" s="40" t="s">
        <v>32</v>
      </c>
      <c r="G30" s="40"/>
      <c r="H30" s="40"/>
      <c r="I30" s="40"/>
      <c r="J30" s="40"/>
      <c r="K30" s="41"/>
      <c r="L30" s="41"/>
      <c r="M30" s="7">
        <f>M31</f>
        <v>0</v>
      </c>
      <c r="N30" s="6"/>
      <c r="O30" s="27"/>
      <c r="P30" s="6"/>
    </row>
    <row r="31" spans="2:16" ht="15" hidden="1" customHeight="1" x14ac:dyDescent="0.25">
      <c r="B31" s="59" t="s">
        <v>33</v>
      </c>
      <c r="C31" s="59"/>
      <c r="D31" s="59"/>
      <c r="E31" s="59"/>
      <c r="F31" s="58" t="s">
        <v>34</v>
      </c>
      <c r="G31" s="58"/>
      <c r="H31" s="58"/>
      <c r="I31" s="58"/>
      <c r="J31" s="58"/>
      <c r="K31" s="60"/>
      <c r="L31" s="60"/>
      <c r="M31" s="7"/>
      <c r="N31" s="6"/>
      <c r="O31" s="27"/>
      <c r="P31" s="6"/>
    </row>
    <row r="32" spans="2:16" ht="15" hidden="1" customHeight="1" x14ac:dyDescent="0.25">
      <c r="B32" s="59" t="s">
        <v>35</v>
      </c>
      <c r="C32" s="59"/>
      <c r="D32" s="59"/>
      <c r="E32" s="19"/>
      <c r="F32" s="64" t="s">
        <v>36</v>
      </c>
      <c r="G32" s="64"/>
      <c r="H32" s="64"/>
      <c r="I32" s="64"/>
      <c r="J32" s="64"/>
      <c r="K32" s="65"/>
      <c r="L32" s="65"/>
      <c r="M32" s="7"/>
      <c r="N32" s="6"/>
      <c r="O32" s="27"/>
      <c r="P32" s="6"/>
    </row>
    <row r="33" spans="2:17" ht="15" hidden="1" customHeight="1" x14ac:dyDescent="0.25">
      <c r="B33" s="59" t="s">
        <v>37</v>
      </c>
      <c r="C33" s="59"/>
      <c r="D33" s="59"/>
      <c r="E33" s="19"/>
      <c r="F33" s="64" t="s">
        <v>38</v>
      </c>
      <c r="G33" s="64"/>
      <c r="H33" s="64"/>
      <c r="I33" s="64"/>
      <c r="J33" s="64"/>
      <c r="K33" s="65"/>
      <c r="L33" s="65"/>
      <c r="M33" s="7"/>
      <c r="N33" s="6"/>
      <c r="O33" s="27"/>
      <c r="P33" s="6"/>
    </row>
    <row r="34" spans="2:17" ht="15" hidden="1" customHeight="1" x14ac:dyDescent="0.25">
      <c r="B34" s="59" t="s">
        <v>39</v>
      </c>
      <c r="C34" s="59"/>
      <c r="D34" s="59"/>
      <c r="E34" s="19"/>
      <c r="F34" s="64" t="s">
        <v>40</v>
      </c>
      <c r="G34" s="64"/>
      <c r="H34" s="64"/>
      <c r="I34" s="64"/>
      <c r="J34" s="64"/>
      <c r="K34" s="65"/>
      <c r="L34" s="65"/>
      <c r="M34" s="7"/>
      <c r="N34" s="6"/>
      <c r="O34" s="27"/>
      <c r="P34" s="6"/>
    </row>
    <row r="35" spans="2:17" ht="15" customHeight="1" thickBot="1" x14ac:dyDescent="0.3">
      <c r="B35" s="66" t="s">
        <v>83</v>
      </c>
      <c r="C35" s="66"/>
      <c r="D35" s="66"/>
      <c r="E35" s="20"/>
      <c r="F35" s="67" t="s">
        <v>41</v>
      </c>
      <c r="G35" s="67"/>
      <c r="H35" s="67"/>
      <c r="I35" s="67"/>
      <c r="J35" s="67"/>
      <c r="K35" s="68"/>
      <c r="L35" s="68"/>
      <c r="M35" s="8">
        <v>0</v>
      </c>
      <c r="N35" s="6"/>
      <c r="O35" s="27">
        <v>0</v>
      </c>
      <c r="P35" s="6"/>
    </row>
    <row r="36" spans="2:17" ht="23.25" customHeight="1" thickBot="1" x14ac:dyDescent="0.3">
      <c r="B36" s="66" t="s">
        <v>84</v>
      </c>
      <c r="C36" s="66"/>
      <c r="D36" s="66"/>
      <c r="E36" s="20"/>
      <c r="F36" s="69" t="s">
        <v>94</v>
      </c>
      <c r="G36" s="70"/>
      <c r="H36" s="70"/>
      <c r="I36" s="70"/>
      <c r="J36" s="71"/>
      <c r="K36" s="72">
        <v>1907100</v>
      </c>
      <c r="L36" s="73"/>
      <c r="M36" s="28">
        <v>996459.76</v>
      </c>
      <c r="N36" s="6"/>
      <c r="O36" s="27">
        <v>979674.66</v>
      </c>
      <c r="P36" s="6">
        <f>M36/O36*100</f>
        <v>101.71333409807701</v>
      </c>
    </row>
    <row r="37" spans="2:17" ht="15" customHeight="1" thickBot="1" x14ac:dyDescent="0.3">
      <c r="B37" s="66" t="s">
        <v>85</v>
      </c>
      <c r="C37" s="66"/>
      <c r="D37" s="66"/>
      <c r="E37" s="20"/>
      <c r="F37" s="69" t="s">
        <v>93</v>
      </c>
      <c r="G37" s="70"/>
      <c r="H37" s="70"/>
      <c r="I37" s="70"/>
      <c r="J37" s="71"/>
      <c r="K37" s="72">
        <v>0</v>
      </c>
      <c r="L37" s="73"/>
      <c r="M37" s="29">
        <v>0</v>
      </c>
      <c r="N37" s="9"/>
      <c r="O37" s="31">
        <v>0</v>
      </c>
      <c r="P37" s="9"/>
    </row>
    <row r="38" spans="2:17" ht="15" customHeight="1" thickBot="1" x14ac:dyDescent="0.3">
      <c r="B38" s="66" t="s">
        <v>65</v>
      </c>
      <c r="C38" s="66"/>
      <c r="D38" s="66"/>
      <c r="E38" s="20"/>
      <c r="F38" s="69" t="s">
        <v>57</v>
      </c>
      <c r="G38" s="70"/>
      <c r="H38" s="70"/>
      <c r="I38" s="70"/>
      <c r="J38" s="71"/>
      <c r="K38" s="72">
        <v>800033</v>
      </c>
      <c r="L38" s="73"/>
      <c r="M38" s="30">
        <v>0</v>
      </c>
      <c r="N38" s="6">
        <f>M38/K38*100</f>
        <v>0</v>
      </c>
      <c r="O38" s="27">
        <v>574500</v>
      </c>
      <c r="P38" s="6">
        <f>M38/O38*100</f>
        <v>0</v>
      </c>
    </row>
    <row r="39" spans="2:17" ht="15" customHeight="1" thickBot="1" x14ac:dyDescent="0.3">
      <c r="B39" s="66" t="s">
        <v>66</v>
      </c>
      <c r="C39" s="66"/>
      <c r="D39" s="66"/>
      <c r="E39" s="20"/>
      <c r="F39" s="69" t="s">
        <v>58</v>
      </c>
      <c r="G39" s="70"/>
      <c r="H39" s="70"/>
      <c r="I39" s="70"/>
      <c r="J39" s="71"/>
      <c r="K39" s="72">
        <v>0</v>
      </c>
      <c r="L39" s="73"/>
      <c r="M39" s="30">
        <v>0</v>
      </c>
      <c r="N39" s="6"/>
      <c r="O39" s="27">
        <v>0</v>
      </c>
      <c r="P39" s="6"/>
    </row>
    <row r="40" spans="2:17" ht="25.5" customHeight="1" thickBot="1" x14ac:dyDescent="0.3">
      <c r="B40" s="66" t="s">
        <v>67</v>
      </c>
      <c r="C40" s="66"/>
      <c r="D40" s="66"/>
      <c r="E40" s="20"/>
      <c r="F40" s="69" t="s">
        <v>59</v>
      </c>
      <c r="G40" s="70"/>
      <c r="H40" s="70"/>
      <c r="I40" s="70"/>
      <c r="J40" s="71"/>
      <c r="K40" s="72">
        <v>0</v>
      </c>
      <c r="L40" s="73"/>
      <c r="M40" s="32">
        <v>0</v>
      </c>
      <c r="N40" s="6"/>
      <c r="O40" s="6">
        <v>0</v>
      </c>
      <c r="P40" s="6"/>
    </row>
    <row r="41" spans="2:17" ht="25.5" customHeight="1" thickBot="1" x14ac:dyDescent="0.3">
      <c r="B41" s="66" t="s">
        <v>68</v>
      </c>
      <c r="C41" s="66"/>
      <c r="D41" s="66"/>
      <c r="E41" s="20"/>
      <c r="F41" s="67" t="s">
        <v>41</v>
      </c>
      <c r="G41" s="67"/>
      <c r="H41" s="67"/>
      <c r="I41" s="67"/>
      <c r="J41" s="67"/>
      <c r="K41" s="68"/>
      <c r="L41" s="68"/>
      <c r="M41" s="8">
        <v>144346.54</v>
      </c>
      <c r="N41" s="6"/>
      <c r="O41" s="6">
        <v>72084.429999999993</v>
      </c>
      <c r="P41" s="6">
        <f>M41/O41*100</f>
        <v>200.24648873550089</v>
      </c>
    </row>
    <row r="42" spans="2:17" s="38" customFormat="1" ht="25.5" customHeight="1" thickBot="1" x14ac:dyDescent="0.3">
      <c r="B42" s="74"/>
      <c r="C42" s="74"/>
      <c r="D42" s="74"/>
      <c r="E42" s="74"/>
      <c r="F42" s="75" t="s">
        <v>42</v>
      </c>
      <c r="G42" s="75"/>
      <c r="H42" s="75"/>
      <c r="I42" s="75"/>
      <c r="J42" s="75"/>
      <c r="K42" s="76">
        <f>K43+K49+K50+K58+K59</f>
        <v>18821167</v>
      </c>
      <c r="L42" s="76"/>
      <c r="M42" s="35">
        <f>M43+M49+M50+M58+M59</f>
        <v>15355504.709999999</v>
      </c>
      <c r="N42" s="36">
        <f t="shared" ref="N42:N50" si="2">M42/K42*100</f>
        <v>81.586358114775777</v>
      </c>
      <c r="O42" s="37">
        <f>O43+O49+O50+O59+O58+O60</f>
        <v>6315558.7700000005</v>
      </c>
      <c r="P42" s="36">
        <f>M42/O42*100</f>
        <v>243.13770592938363</v>
      </c>
    </row>
    <row r="43" spans="2:17" ht="27" customHeight="1" x14ac:dyDescent="0.25">
      <c r="B43" s="54" t="s">
        <v>87</v>
      </c>
      <c r="C43" s="54"/>
      <c r="D43" s="54"/>
      <c r="E43" s="21"/>
      <c r="F43" s="77" t="s">
        <v>43</v>
      </c>
      <c r="G43" s="77"/>
      <c r="H43" s="77"/>
      <c r="I43" s="77"/>
      <c r="J43" s="77"/>
      <c r="K43" s="56">
        <v>5816000</v>
      </c>
      <c r="L43" s="56"/>
      <c r="M43" s="17">
        <v>4362000</v>
      </c>
      <c r="N43" s="6">
        <f t="shared" si="2"/>
        <v>75</v>
      </c>
      <c r="O43" s="27">
        <v>4362000</v>
      </c>
      <c r="P43" s="6">
        <f>M43/O43*100</f>
        <v>100</v>
      </c>
      <c r="Q43" s="1"/>
    </row>
    <row r="44" spans="2:17" ht="18" hidden="1" customHeight="1" x14ac:dyDescent="0.25">
      <c r="B44" s="39"/>
      <c r="C44" s="39"/>
      <c r="D44" s="39"/>
      <c r="E44" s="22"/>
      <c r="F44" s="40" t="s">
        <v>44</v>
      </c>
      <c r="G44" s="40"/>
      <c r="H44" s="40"/>
      <c r="I44" s="40"/>
      <c r="J44" s="40"/>
      <c r="K44" s="41"/>
      <c r="L44" s="41"/>
      <c r="M44" s="10"/>
      <c r="N44" s="6" t="e">
        <f t="shared" si="2"/>
        <v>#DIV/0!</v>
      </c>
      <c r="O44" s="6"/>
      <c r="P44" s="6" t="e">
        <f>N44/L44*100</f>
        <v>#DIV/0!</v>
      </c>
    </row>
    <row r="45" spans="2:17" ht="35.25" hidden="1" customHeight="1" x14ac:dyDescent="0.25">
      <c r="B45" s="54" t="s">
        <v>61</v>
      </c>
      <c r="C45" s="54"/>
      <c r="D45" s="54"/>
      <c r="E45" s="23"/>
      <c r="F45" s="87" t="s">
        <v>62</v>
      </c>
      <c r="G45" s="88"/>
      <c r="H45" s="88"/>
      <c r="I45" s="88"/>
      <c r="J45" s="89"/>
      <c r="K45" s="41"/>
      <c r="L45" s="90"/>
      <c r="M45" s="10"/>
      <c r="N45" s="6"/>
      <c r="O45" s="6"/>
      <c r="P45" s="6"/>
    </row>
    <row r="46" spans="2:17" ht="18" customHeight="1" x14ac:dyDescent="0.25">
      <c r="B46" s="54" t="s">
        <v>88</v>
      </c>
      <c r="C46" s="54"/>
      <c r="D46" s="54"/>
      <c r="E46" s="23"/>
      <c r="F46" s="40" t="s">
        <v>45</v>
      </c>
      <c r="G46" s="40"/>
      <c r="H46" s="40"/>
      <c r="I46" s="40"/>
      <c r="J46" s="40"/>
      <c r="K46" s="41"/>
      <c r="L46" s="41"/>
      <c r="M46" s="10"/>
      <c r="N46" s="6"/>
      <c r="O46" s="6"/>
      <c r="P46" s="6"/>
    </row>
    <row r="47" spans="2:17" ht="18" hidden="1" customHeight="1" x14ac:dyDescent="0.25">
      <c r="B47" s="78"/>
      <c r="C47" s="78"/>
      <c r="D47" s="78"/>
      <c r="E47" s="23"/>
      <c r="F47" s="61" t="s">
        <v>46</v>
      </c>
      <c r="G47" s="61"/>
      <c r="H47" s="61"/>
      <c r="I47" s="61"/>
      <c r="J47" s="61"/>
      <c r="K47" s="41"/>
      <c r="L47" s="41"/>
      <c r="M47" s="10"/>
      <c r="N47" s="6" t="e">
        <f t="shared" si="2"/>
        <v>#DIV/0!</v>
      </c>
      <c r="O47" s="6"/>
      <c r="P47" s="6" t="e">
        <f>N47/L47*100</f>
        <v>#DIV/0!</v>
      </c>
    </row>
    <row r="48" spans="2:17" ht="18" hidden="1" customHeight="1" x14ac:dyDescent="0.25">
      <c r="B48" s="54"/>
      <c r="C48" s="54"/>
      <c r="D48" s="54"/>
      <c r="E48" s="23"/>
      <c r="F48" s="61"/>
      <c r="G48" s="61"/>
      <c r="H48" s="61"/>
      <c r="I48" s="61"/>
      <c r="J48" s="61"/>
      <c r="K48" s="41"/>
      <c r="L48" s="41"/>
      <c r="M48" s="10"/>
      <c r="N48" s="6" t="e">
        <f t="shared" si="2"/>
        <v>#DIV/0!</v>
      </c>
      <c r="O48" s="6"/>
      <c r="P48" s="6" t="e">
        <f>N48/L48*100</f>
        <v>#DIV/0!</v>
      </c>
    </row>
    <row r="49" spans="2:19" ht="60.75" customHeight="1" x14ac:dyDescent="0.25">
      <c r="B49" s="84" t="s">
        <v>89</v>
      </c>
      <c r="C49" s="84"/>
      <c r="D49" s="84"/>
      <c r="E49" s="23"/>
      <c r="F49" s="85" t="s">
        <v>47</v>
      </c>
      <c r="G49" s="85"/>
      <c r="H49" s="85"/>
      <c r="I49" s="85"/>
      <c r="J49" s="85"/>
      <c r="K49" s="86">
        <v>435500</v>
      </c>
      <c r="L49" s="86"/>
      <c r="M49" s="16">
        <v>249697.84</v>
      </c>
      <c r="N49" s="6">
        <f t="shared" si="2"/>
        <v>57.335898966704931</v>
      </c>
      <c r="O49" s="27">
        <v>208193.41</v>
      </c>
      <c r="P49" s="6">
        <f>M49/O49*100</f>
        <v>119.93551573030096</v>
      </c>
      <c r="S49" t="s">
        <v>92</v>
      </c>
    </row>
    <row r="50" spans="2:19" ht="18.75" customHeight="1" x14ac:dyDescent="0.25">
      <c r="B50" s="39" t="s">
        <v>90</v>
      </c>
      <c r="C50" s="39"/>
      <c r="D50" s="39"/>
      <c r="E50" s="22"/>
      <c r="F50" s="40" t="s">
        <v>48</v>
      </c>
      <c r="G50" s="40"/>
      <c r="H50" s="40"/>
      <c r="I50" s="40"/>
      <c r="J50" s="40"/>
      <c r="K50" s="41">
        <f>SUM(K52)</f>
        <v>14700</v>
      </c>
      <c r="L50" s="41"/>
      <c r="M50" s="16">
        <f>M52</f>
        <v>11025</v>
      </c>
      <c r="N50" s="6">
        <f t="shared" si="2"/>
        <v>75</v>
      </c>
      <c r="O50" s="27">
        <f>O52</f>
        <v>9900</v>
      </c>
      <c r="P50" s="6">
        <f>M50/O50*100</f>
        <v>111.36363636363636</v>
      </c>
    </row>
    <row r="51" spans="2:19" ht="16.5" customHeight="1" x14ac:dyDescent="0.25">
      <c r="B51" s="84"/>
      <c r="C51" s="84"/>
      <c r="D51" s="84"/>
      <c r="E51" s="23"/>
      <c r="F51" s="85" t="s">
        <v>49</v>
      </c>
      <c r="G51" s="85"/>
      <c r="H51" s="85"/>
      <c r="I51" s="85"/>
      <c r="J51" s="85"/>
      <c r="K51" s="86"/>
      <c r="L51" s="86"/>
      <c r="M51" s="10"/>
      <c r="N51" s="6"/>
      <c r="O51" s="6"/>
      <c r="P51" s="6"/>
    </row>
    <row r="52" spans="2:19" ht="48.75" customHeight="1" x14ac:dyDescent="0.25">
      <c r="B52" s="80"/>
      <c r="C52" s="80"/>
      <c r="D52" s="80"/>
      <c r="E52" s="24"/>
      <c r="F52" s="40" t="s">
        <v>50</v>
      </c>
      <c r="G52" s="40"/>
      <c r="H52" s="40"/>
      <c r="I52" s="40"/>
      <c r="J52" s="40"/>
      <c r="K52" s="79">
        <v>14700</v>
      </c>
      <c r="L52" s="79"/>
      <c r="M52" s="16">
        <v>11025</v>
      </c>
      <c r="N52" s="6">
        <f>M52/K52*100</f>
        <v>75</v>
      </c>
      <c r="O52" s="27">
        <v>9900</v>
      </c>
      <c r="P52" s="6">
        <f>M52/O52*100</f>
        <v>111.36363636363636</v>
      </c>
    </row>
    <row r="53" spans="2:19" ht="48.75" hidden="1" customHeight="1" x14ac:dyDescent="0.25">
      <c r="B53" s="80"/>
      <c r="C53" s="80"/>
      <c r="D53" s="80"/>
      <c r="E53" s="24"/>
      <c r="F53" s="40" t="s">
        <v>51</v>
      </c>
      <c r="G53" s="40"/>
      <c r="H53" s="40"/>
      <c r="I53" s="40"/>
      <c r="J53" s="40"/>
      <c r="K53" s="79"/>
      <c r="L53" s="79"/>
      <c r="M53" s="10"/>
      <c r="N53" s="6" t="e">
        <f>M53/K53*100</f>
        <v>#DIV/0!</v>
      </c>
      <c r="O53" s="6"/>
      <c r="P53" s="6" t="e">
        <f>N53/L53*100</f>
        <v>#DIV/0!</v>
      </c>
    </row>
    <row r="54" spans="2:19" ht="48.75" hidden="1" customHeight="1" x14ac:dyDescent="0.25">
      <c r="B54" s="81"/>
      <c r="C54" s="81"/>
      <c r="D54" s="81"/>
      <c r="E54" s="25"/>
      <c r="F54" s="82" t="s">
        <v>52</v>
      </c>
      <c r="G54" s="82"/>
      <c r="H54" s="82"/>
      <c r="I54" s="82"/>
      <c r="J54" s="82"/>
      <c r="K54" s="83"/>
      <c r="L54" s="83"/>
      <c r="M54" s="10"/>
      <c r="N54" s="6" t="e">
        <f>M54/K54*100</f>
        <v>#DIV/0!</v>
      </c>
      <c r="O54" s="6"/>
      <c r="P54" s="6" t="e">
        <f>N54/L54*100</f>
        <v>#DIV/0!</v>
      </c>
    </row>
    <row r="55" spans="2:19" ht="27.75" hidden="1" customHeight="1" x14ac:dyDescent="0.25">
      <c r="B55" s="96"/>
      <c r="C55" s="96"/>
      <c r="D55" s="96"/>
      <c r="E55" s="25"/>
      <c r="F55" s="93" t="s">
        <v>36</v>
      </c>
      <c r="G55" s="93"/>
      <c r="H55" s="93"/>
      <c r="I55" s="93"/>
      <c r="J55" s="93"/>
      <c r="K55" s="97"/>
      <c r="L55" s="97"/>
      <c r="M55" s="11"/>
      <c r="N55" s="6"/>
      <c r="O55" s="6"/>
      <c r="P55" s="6"/>
    </row>
    <row r="56" spans="2:19" ht="47.25" hidden="1" customHeight="1" x14ac:dyDescent="0.25">
      <c r="B56" s="39" t="s">
        <v>53</v>
      </c>
      <c r="C56" s="39"/>
      <c r="D56" s="39"/>
      <c r="E56" s="22"/>
      <c r="F56" s="40" t="s">
        <v>54</v>
      </c>
      <c r="G56" s="40"/>
      <c r="H56" s="40"/>
      <c r="I56" s="40"/>
      <c r="J56" s="40"/>
      <c r="K56" s="41"/>
      <c r="L56" s="41"/>
      <c r="M56" s="10"/>
      <c r="N56" s="6" t="e">
        <f>M56/K56*100</f>
        <v>#DIV/0!</v>
      </c>
      <c r="O56" s="6"/>
      <c r="P56" s="6" t="e">
        <f>N56/L56*100</f>
        <v>#DIV/0!</v>
      </c>
    </row>
    <row r="57" spans="2:19" ht="48" customHeight="1" thickBot="1" x14ac:dyDescent="0.3">
      <c r="B57" s="39" t="s">
        <v>69</v>
      </c>
      <c r="C57" s="39"/>
      <c r="D57" s="39"/>
      <c r="E57" s="22"/>
      <c r="F57" s="40" t="s">
        <v>60</v>
      </c>
      <c r="G57" s="40"/>
      <c r="H57" s="40"/>
      <c r="I57" s="40"/>
      <c r="J57" s="40"/>
      <c r="K57" s="41"/>
      <c r="L57" s="41"/>
      <c r="M57" s="12"/>
      <c r="N57" s="6"/>
      <c r="O57" s="6">
        <v>0</v>
      </c>
      <c r="P57" s="6"/>
    </row>
    <row r="58" spans="2:19" ht="57" customHeight="1" thickBot="1" x14ac:dyDescent="0.3">
      <c r="B58" s="92" t="s">
        <v>91</v>
      </c>
      <c r="C58" s="92"/>
      <c r="D58" s="92"/>
      <c r="E58" s="25"/>
      <c r="F58" s="93" t="s">
        <v>63</v>
      </c>
      <c r="G58" s="93"/>
      <c r="H58" s="93"/>
      <c r="I58" s="93"/>
      <c r="J58" s="93"/>
      <c r="K58" s="94">
        <v>12514967</v>
      </c>
      <c r="L58" s="94"/>
      <c r="M58" s="13">
        <v>10692781.869999999</v>
      </c>
      <c r="N58" s="6">
        <f>M58/K58*100</f>
        <v>85.439952578380741</v>
      </c>
      <c r="O58" s="6">
        <v>1695465.36</v>
      </c>
      <c r="P58" s="6">
        <f>M58/O58*100</f>
        <v>630.6694387433547</v>
      </c>
    </row>
    <row r="59" spans="2:19" ht="24" customHeight="1" x14ac:dyDescent="0.25">
      <c r="B59" s="39" t="s">
        <v>86</v>
      </c>
      <c r="C59" s="39"/>
      <c r="D59" s="39"/>
      <c r="E59" s="22"/>
      <c r="F59" s="40" t="s">
        <v>55</v>
      </c>
      <c r="G59" s="40"/>
      <c r="H59" s="40"/>
      <c r="I59" s="40"/>
      <c r="J59" s="40"/>
      <c r="K59" s="41">
        <v>40000</v>
      </c>
      <c r="L59" s="41"/>
      <c r="M59" s="16">
        <v>40000</v>
      </c>
      <c r="N59" s="6">
        <f>M59/K59*100</f>
        <v>100</v>
      </c>
      <c r="O59" s="6">
        <v>40000</v>
      </c>
      <c r="P59" s="6">
        <f>M59/O59*100</f>
        <v>100</v>
      </c>
    </row>
    <row r="60" spans="2:19" ht="24" customHeight="1" thickBot="1" x14ac:dyDescent="0.3">
      <c r="B60" s="39" t="s">
        <v>97</v>
      </c>
      <c r="C60" s="39"/>
      <c r="D60" s="39"/>
      <c r="E60" s="22"/>
      <c r="F60" s="40" t="s">
        <v>98</v>
      </c>
      <c r="G60" s="40"/>
      <c r="H60" s="40"/>
      <c r="I60" s="40"/>
      <c r="J60" s="40"/>
      <c r="K60" s="41"/>
      <c r="L60" s="41"/>
      <c r="M60" s="16"/>
      <c r="N60" s="6"/>
      <c r="O60" s="6"/>
      <c r="P60" s="6"/>
    </row>
    <row r="61" spans="2:19" ht="15.75" thickBot="1" x14ac:dyDescent="0.3">
      <c r="B61" s="92"/>
      <c r="C61" s="92"/>
      <c r="D61" s="92"/>
      <c r="E61" s="92"/>
      <c r="F61" s="95" t="s">
        <v>56</v>
      </c>
      <c r="G61" s="95"/>
      <c r="H61" s="95"/>
      <c r="I61" s="95"/>
      <c r="J61" s="95"/>
      <c r="K61" s="72">
        <f>K42+K10</f>
        <v>36273000</v>
      </c>
      <c r="L61" s="72"/>
      <c r="M61" s="14">
        <f>M10+M42</f>
        <v>27006463.560000002</v>
      </c>
      <c r="N61" s="6">
        <f>M61/K61*100</f>
        <v>74.453349764287495</v>
      </c>
      <c r="O61" s="27">
        <f>SUM(O10+O42)</f>
        <v>17240230.57</v>
      </c>
      <c r="P61" s="6">
        <f>M61/O61*100</f>
        <v>156.64792561994142</v>
      </c>
    </row>
    <row r="63" spans="2:19" x14ac:dyDescent="0.25"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</sheetData>
  <mergeCells count="170">
    <mergeCell ref="B45:D45"/>
    <mergeCell ref="F45:J45"/>
    <mergeCell ref="K45:L45"/>
    <mergeCell ref="B63:L63"/>
    <mergeCell ref="B58:D58"/>
    <mergeCell ref="F58:J58"/>
    <mergeCell ref="K58:L58"/>
    <mergeCell ref="B59:D59"/>
    <mergeCell ref="F59:J59"/>
    <mergeCell ref="K59:L59"/>
    <mergeCell ref="B61:E61"/>
    <mergeCell ref="F61:J61"/>
    <mergeCell ref="K61:L61"/>
    <mergeCell ref="B55:D55"/>
    <mergeCell ref="F55:J55"/>
    <mergeCell ref="K55:L55"/>
    <mergeCell ref="B56:D56"/>
    <mergeCell ref="F56:J56"/>
    <mergeCell ref="K56:L56"/>
    <mergeCell ref="B57:D57"/>
    <mergeCell ref="F57:J57"/>
    <mergeCell ref="K57:L57"/>
    <mergeCell ref="B52:D52"/>
    <mergeCell ref="F52:J52"/>
    <mergeCell ref="K52:L52"/>
    <mergeCell ref="B53:D53"/>
    <mergeCell ref="F53:J53"/>
    <mergeCell ref="K53:L53"/>
    <mergeCell ref="B54:D54"/>
    <mergeCell ref="F54:J54"/>
    <mergeCell ref="K54:L54"/>
    <mergeCell ref="B49:D49"/>
    <mergeCell ref="F49:J49"/>
    <mergeCell ref="K49:L49"/>
    <mergeCell ref="B50:D50"/>
    <mergeCell ref="F50:J50"/>
    <mergeCell ref="K50:L50"/>
    <mergeCell ref="B51:D51"/>
    <mergeCell ref="F51:J51"/>
    <mergeCell ref="K51:L51"/>
    <mergeCell ref="B46:D46"/>
    <mergeCell ref="F46:J46"/>
    <mergeCell ref="K46:L46"/>
    <mergeCell ref="B47:D47"/>
    <mergeCell ref="F47:J47"/>
    <mergeCell ref="K47:L47"/>
    <mergeCell ref="B48:D48"/>
    <mergeCell ref="F48:J48"/>
    <mergeCell ref="K48:L48"/>
    <mergeCell ref="B42:E42"/>
    <mergeCell ref="F42:J42"/>
    <mergeCell ref="K42:L42"/>
    <mergeCell ref="B43:D43"/>
    <mergeCell ref="F43:J43"/>
    <mergeCell ref="K43:L43"/>
    <mergeCell ref="B44:D44"/>
    <mergeCell ref="F44:J44"/>
    <mergeCell ref="K44:L44"/>
    <mergeCell ref="B34:D34"/>
    <mergeCell ref="F34:J34"/>
    <mergeCell ref="K34:L34"/>
    <mergeCell ref="B41:D41"/>
    <mergeCell ref="F41:J41"/>
    <mergeCell ref="K41:L41"/>
    <mergeCell ref="B35:D35"/>
    <mergeCell ref="B36:D36"/>
    <mergeCell ref="B37:D37"/>
    <mergeCell ref="B38:D38"/>
    <mergeCell ref="F35:J35"/>
    <mergeCell ref="K35:L35"/>
    <mergeCell ref="F36:J36"/>
    <mergeCell ref="K36:L36"/>
    <mergeCell ref="F37:J37"/>
    <mergeCell ref="K37:L37"/>
    <mergeCell ref="F38:J38"/>
    <mergeCell ref="K38:L38"/>
    <mergeCell ref="B39:D39"/>
    <mergeCell ref="F39:J39"/>
    <mergeCell ref="B40:D40"/>
    <mergeCell ref="K40:L40"/>
    <mergeCell ref="K39:L39"/>
    <mergeCell ref="F40:J40"/>
    <mergeCell ref="B31:E31"/>
    <mergeCell ref="F31:J31"/>
    <mergeCell ref="K31:L31"/>
    <mergeCell ref="B32:D32"/>
    <mergeCell ref="F32:J32"/>
    <mergeCell ref="K32:L32"/>
    <mergeCell ref="B33:D33"/>
    <mergeCell ref="F33:J33"/>
    <mergeCell ref="K33:L33"/>
    <mergeCell ref="B28:D28"/>
    <mergeCell ref="F28:J28"/>
    <mergeCell ref="K28:L28"/>
    <mergeCell ref="B29:E29"/>
    <mergeCell ref="F29:J29"/>
    <mergeCell ref="K29:L29"/>
    <mergeCell ref="B30:E30"/>
    <mergeCell ref="F30:J30"/>
    <mergeCell ref="K30:L30"/>
    <mergeCell ref="B25:D25"/>
    <mergeCell ref="F25:J25"/>
    <mergeCell ref="K25:L25"/>
    <mergeCell ref="B26:D26"/>
    <mergeCell ref="F26:J26"/>
    <mergeCell ref="K26:L26"/>
    <mergeCell ref="B27:D27"/>
    <mergeCell ref="F27:J27"/>
    <mergeCell ref="K27:L27"/>
    <mergeCell ref="B22:E22"/>
    <mergeCell ref="F22:J22"/>
    <mergeCell ref="K22:L22"/>
    <mergeCell ref="B23:D23"/>
    <mergeCell ref="F23:J23"/>
    <mergeCell ref="K23:L23"/>
    <mergeCell ref="B24:D24"/>
    <mergeCell ref="F24:J24"/>
    <mergeCell ref="K24:L24"/>
    <mergeCell ref="B19:D19"/>
    <mergeCell ref="F19:J19"/>
    <mergeCell ref="K19:L19"/>
    <mergeCell ref="B20:D20"/>
    <mergeCell ref="F20:J20"/>
    <mergeCell ref="K20:L20"/>
    <mergeCell ref="B21:D21"/>
    <mergeCell ref="F21:J21"/>
    <mergeCell ref="K21:L21"/>
    <mergeCell ref="B16:D16"/>
    <mergeCell ref="F16:J16"/>
    <mergeCell ref="K16:L16"/>
    <mergeCell ref="B17:D17"/>
    <mergeCell ref="F17:J17"/>
    <mergeCell ref="K17:L17"/>
    <mergeCell ref="B18:D18"/>
    <mergeCell ref="F18:J18"/>
    <mergeCell ref="K18:L18"/>
    <mergeCell ref="K12:L12"/>
    <mergeCell ref="B13:E13"/>
    <mergeCell ref="F13:J13"/>
    <mergeCell ref="K13:L13"/>
    <mergeCell ref="B14:E14"/>
    <mergeCell ref="F14:J14"/>
    <mergeCell ref="K14:L14"/>
    <mergeCell ref="B15:E15"/>
    <mergeCell ref="F15:J15"/>
    <mergeCell ref="K15:L15"/>
    <mergeCell ref="B60:D60"/>
    <mergeCell ref="F60:J60"/>
    <mergeCell ref="K60:L60"/>
    <mergeCell ref="J1:L1"/>
    <mergeCell ref="J2:L2"/>
    <mergeCell ref="J3:L3"/>
    <mergeCell ref="B6:N6"/>
    <mergeCell ref="K7:L7"/>
    <mergeCell ref="B8:E8"/>
    <mergeCell ref="F8:J8"/>
    <mergeCell ref="K8:L8"/>
    <mergeCell ref="J5:M5"/>
    <mergeCell ref="H4:P4"/>
    <mergeCell ref="B9:E9"/>
    <mergeCell ref="F9:J9"/>
    <mergeCell ref="K9:L9"/>
    <mergeCell ref="B10:E10"/>
    <mergeCell ref="F10:J10"/>
    <mergeCell ref="K10:L10"/>
    <mergeCell ref="B11:E11"/>
    <mergeCell ref="F11:J11"/>
    <mergeCell ref="K11:L11"/>
    <mergeCell ref="B12:E12"/>
    <mergeCell ref="F12:J12"/>
  </mergeCells>
  <printOptions gridLines="1"/>
  <pageMargins left="0.39374999999999999" right="7.8472222222222193E-2" top="0.55138888888888904" bottom="0.196527777777778" header="0.51180555555555496" footer="0.51180555555555496"/>
  <pageSetup scale="7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Пост. дох2022 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Жиром</cp:lastModifiedBy>
  <cp:revision>1</cp:revision>
  <cp:lastPrinted>2019-04-16T06:09:10Z</cp:lastPrinted>
  <dcterms:created xsi:type="dcterms:W3CDTF">2006-09-28T08:33:49Z</dcterms:created>
  <dcterms:modified xsi:type="dcterms:W3CDTF">2024-10-25T07:40:28Z</dcterms:modified>
</cp:coreProperties>
</file>