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0"/>
  </bookViews>
  <sheets>
    <sheet name="2023" sheetId="1" r:id="rId1"/>
  </sheets>
  <definedNames>
    <definedName name="_xlnm.Print_Area" localSheetId="0">'2023'!$A$1:$O$136</definedName>
  </definedNames>
  <calcPr calcId="145621"/>
</workbook>
</file>

<file path=xl/calcChain.xml><?xml version="1.0" encoding="utf-8"?>
<calcChain xmlns="http://schemas.openxmlformats.org/spreadsheetml/2006/main">
  <c r="N12" i="1" l="1"/>
  <c r="N137" i="1"/>
  <c r="N52" i="1"/>
  <c r="N99" i="1"/>
  <c r="N98" i="1" s="1"/>
  <c r="N100" i="1"/>
  <c r="G12" i="1" l="1"/>
  <c r="H52" i="1"/>
  <c r="G52" i="1"/>
  <c r="H100" i="1"/>
  <c r="H99" i="1" s="1"/>
  <c r="N74" i="1" l="1"/>
  <c r="N81" i="1"/>
  <c r="G18" i="1"/>
  <c r="H131" i="1" l="1"/>
  <c r="G100" i="1"/>
  <c r="G99" i="1" s="1"/>
  <c r="N36" i="1" l="1"/>
  <c r="N35" i="1" s="1"/>
  <c r="N95" i="1" l="1"/>
  <c r="N94" i="1" s="1"/>
  <c r="N93" i="1" s="1"/>
  <c r="N129" i="1"/>
  <c r="N128" i="1" s="1"/>
  <c r="N127" i="1" s="1"/>
  <c r="G83" i="1" l="1"/>
  <c r="O55" i="1" l="1"/>
  <c r="O54" i="1"/>
  <c r="N64" i="1"/>
  <c r="N65" i="1"/>
  <c r="N79" i="1"/>
  <c r="N83" i="1"/>
  <c r="N132" i="1"/>
  <c r="N133" i="1"/>
  <c r="N134" i="1"/>
  <c r="N135" i="1"/>
  <c r="N73" i="1" l="1"/>
  <c r="H19" i="1"/>
  <c r="O125" i="1" l="1"/>
  <c r="N124" i="1"/>
  <c r="G56" i="1" l="1"/>
  <c r="G23" i="1" l="1"/>
  <c r="H23" i="1"/>
  <c r="M30" i="1"/>
  <c r="H18" i="1" l="1"/>
  <c r="G19" i="1"/>
  <c r="O50" i="1"/>
  <c r="H124" i="1" l="1"/>
  <c r="O124" i="1" s="1"/>
  <c r="G124" i="1"/>
  <c r="M125" i="1"/>
  <c r="M124" i="1" s="1"/>
  <c r="N49" i="1" l="1"/>
  <c r="N48" i="1" s="1"/>
  <c r="M66" i="1" l="1"/>
  <c r="O66" i="1"/>
  <c r="N23" i="1"/>
  <c r="N19" i="1"/>
  <c r="N16" i="1"/>
  <c r="N15" i="1" s="1"/>
  <c r="N14" i="1" s="1"/>
  <c r="H74" i="1"/>
  <c r="G74" i="1"/>
  <c r="N18" i="1" l="1"/>
  <c r="N121" i="1"/>
  <c r="M88" i="1"/>
  <c r="N86" i="1"/>
  <c r="M112" i="1"/>
  <c r="H86" i="1"/>
  <c r="G86" i="1"/>
  <c r="H65" i="1"/>
  <c r="O65" i="1" s="1"/>
  <c r="H49" i="1"/>
  <c r="M24" i="1"/>
  <c r="M86" i="1" l="1"/>
  <c r="H48" i="1"/>
  <c r="H47" i="1" s="1"/>
  <c r="O49" i="1"/>
  <c r="O86" i="1"/>
  <c r="M130" i="1"/>
  <c r="M37" i="1" l="1"/>
  <c r="O20" i="1" l="1"/>
  <c r="H83" i="1"/>
  <c r="O37" i="1"/>
  <c r="M20" i="1"/>
  <c r="M17" i="1"/>
  <c r="M136" i="1" l="1"/>
  <c r="O136" i="1"/>
  <c r="O117" i="1"/>
  <c r="M117" i="1"/>
  <c r="M114" i="1"/>
  <c r="O106" i="1"/>
  <c r="M106" i="1"/>
  <c r="O105" i="1"/>
  <c r="M105" i="1"/>
  <c r="O96" i="1"/>
  <c r="M96" i="1"/>
  <c r="O88" i="1"/>
  <c r="O84" i="1"/>
  <c r="M84" i="1"/>
  <c r="O80" i="1"/>
  <c r="M80" i="1"/>
  <c r="O75" i="1"/>
  <c r="M75" i="1"/>
  <c r="M53" i="1"/>
  <c r="O53" i="1"/>
  <c r="M54" i="1"/>
  <c r="O28" i="1"/>
  <c r="O22" i="1"/>
  <c r="M23" i="1"/>
  <c r="M22" i="1"/>
  <c r="O21" i="1"/>
  <c r="M21" i="1"/>
  <c r="O17" i="1" l="1"/>
  <c r="N131" i="1"/>
  <c r="N126" i="1"/>
  <c r="N118" i="1"/>
  <c r="N92" i="1"/>
  <c r="O83" i="1"/>
  <c r="N47" i="1"/>
  <c r="O48" i="1" l="1"/>
  <c r="N72" i="1"/>
  <c r="N63" i="1" s="1"/>
  <c r="N34" i="1" l="1"/>
  <c r="M99" i="1" l="1"/>
  <c r="M100" i="1"/>
  <c r="O47" i="1" l="1"/>
  <c r="H16" i="1"/>
  <c r="O16" i="1" l="1"/>
  <c r="O19" i="1"/>
  <c r="H135" i="1"/>
  <c r="G135" i="1"/>
  <c r="G134" i="1" s="1"/>
  <c r="G133" i="1" s="1"/>
  <c r="G132" i="1" s="1"/>
  <c r="G131" i="1" s="1"/>
  <c r="H134" i="1"/>
  <c r="H133" i="1"/>
  <c r="H132" i="1"/>
  <c r="H129" i="1"/>
  <c r="G129" i="1"/>
  <c r="G128" i="1" s="1"/>
  <c r="G127" i="1" s="1"/>
  <c r="G126" i="1" s="1"/>
  <c r="H118" i="1"/>
  <c r="G118" i="1"/>
  <c r="G108" i="1"/>
  <c r="G101" i="1"/>
  <c r="G98" i="1"/>
  <c r="H95" i="1"/>
  <c r="G95" i="1"/>
  <c r="G94" i="1" s="1"/>
  <c r="G93" i="1" s="1"/>
  <c r="G92" i="1" s="1"/>
  <c r="M83" i="1"/>
  <c r="H81" i="1"/>
  <c r="G81" i="1"/>
  <c r="H79" i="1"/>
  <c r="G79" i="1"/>
  <c r="G73" i="1" s="1"/>
  <c r="G72" i="1" s="1"/>
  <c r="G68" i="1"/>
  <c r="G65" i="1"/>
  <c r="H64" i="1"/>
  <c r="G49" i="1"/>
  <c r="G48" i="1" s="1"/>
  <c r="G47" i="1" s="1"/>
  <c r="G43" i="1"/>
  <c r="G42" i="1" s="1"/>
  <c r="G41" i="1" s="1"/>
  <c r="G40" i="1" s="1"/>
  <c r="H36" i="1"/>
  <c r="H35" i="1" s="1"/>
  <c r="G36" i="1"/>
  <c r="G35" i="1" s="1"/>
  <c r="G34" i="1" s="1"/>
  <c r="G16" i="1"/>
  <c r="G15" i="1" s="1"/>
  <c r="G14" i="1" s="1"/>
  <c r="H15" i="1"/>
  <c r="H73" i="1" l="1"/>
  <c r="H72" i="1" s="1"/>
  <c r="H63" i="1" s="1"/>
  <c r="G64" i="1"/>
  <c r="M64" i="1" s="1"/>
  <c r="M65" i="1"/>
  <c r="O15" i="1"/>
  <c r="H14" i="1"/>
  <c r="O64" i="1"/>
  <c r="H128" i="1"/>
  <c r="M129" i="1"/>
  <c r="M36" i="1"/>
  <c r="M35" i="1"/>
  <c r="O36" i="1"/>
  <c r="M47" i="1"/>
  <c r="M48" i="1"/>
  <c r="H94" i="1"/>
  <c r="O95" i="1"/>
  <c r="M95" i="1"/>
  <c r="M16" i="1"/>
  <c r="M74" i="1"/>
  <c r="O74" i="1"/>
  <c r="O79" i="1"/>
  <c r="M79" i="1"/>
  <c r="M19" i="1"/>
  <c r="M134" i="1"/>
  <c r="O134" i="1"/>
  <c r="M135" i="1"/>
  <c r="O135" i="1"/>
  <c r="M132" i="1"/>
  <c r="O132" i="1"/>
  <c r="M131" i="1"/>
  <c r="O131" i="1"/>
  <c r="M133" i="1"/>
  <c r="O133" i="1"/>
  <c r="M52" i="1"/>
  <c r="O52" i="1"/>
  <c r="M18" i="1"/>
  <c r="O18" i="1"/>
  <c r="M15" i="1"/>
  <c r="G63" i="1"/>
  <c r="H98" i="1"/>
  <c r="H127" i="1" l="1"/>
  <c r="M128" i="1"/>
  <c r="H93" i="1"/>
  <c r="H92" i="1" s="1"/>
  <c r="M94" i="1"/>
  <c r="H34" i="1"/>
  <c r="O35" i="1"/>
  <c r="M98" i="1"/>
  <c r="O98" i="1"/>
  <c r="M72" i="1"/>
  <c r="O72" i="1"/>
  <c r="O14" i="1"/>
  <c r="M14" i="1"/>
  <c r="O13" i="1" l="1"/>
  <c r="M13" i="1"/>
  <c r="H126" i="1"/>
  <c r="H12" i="1" s="1"/>
  <c r="M127" i="1"/>
  <c r="M34" i="1"/>
  <c r="O34" i="1"/>
  <c r="O94" i="1"/>
  <c r="O93" i="1"/>
  <c r="M93" i="1"/>
  <c r="O63" i="1"/>
  <c r="M63" i="1"/>
  <c r="M126" i="1" l="1"/>
  <c r="O92" i="1"/>
  <c r="M92" i="1"/>
  <c r="O12" i="1" l="1"/>
  <c r="M12" i="1"/>
</calcChain>
</file>

<file path=xl/sharedStrings.xml><?xml version="1.0" encoding="utf-8"?>
<sst xmlns="http://schemas.openxmlformats.org/spreadsheetml/2006/main" count="463" uniqueCount="164">
  <si>
    <t>(руб.)</t>
  </si>
  <si>
    <t>Ведомство</t>
  </si>
  <si>
    <t>Раздел</t>
  </si>
  <si>
    <t>Подраздел</t>
  </si>
  <si>
    <t>Целевая статья расходов</t>
  </si>
  <si>
    <t>Вид расходов</t>
  </si>
  <si>
    <t xml:space="preserve">План       </t>
  </si>
  <si>
    <t>Исполнение</t>
  </si>
  <si>
    <t>ОБЩЕГОСУДАРСТВЕННЫЕ ВОПРОСЫ</t>
  </si>
  <si>
    <t>01</t>
  </si>
  <si>
    <t>Функционирование высшего должностного лица субъекта РФ и муниципального образования</t>
  </si>
  <si>
    <t>02</t>
  </si>
  <si>
    <t xml:space="preserve">Руководство и управление в сфере установленных функций                                                                                                                                   </t>
  </si>
  <si>
    <t>9000000020</t>
  </si>
  <si>
    <t>Глава  муниципального образования</t>
  </si>
  <si>
    <t>Выполнение функций органами местного самоуправления</t>
  </si>
  <si>
    <t>100</t>
  </si>
  <si>
    <t>Функционирование Правительства РФ, высших  исполнительных органов государственной власти субъектов РФ, местных администраций</t>
  </si>
  <si>
    <t>04</t>
  </si>
  <si>
    <t>Руководство и управление в сфере установленных функций</t>
  </si>
  <si>
    <t>9000000010</t>
  </si>
  <si>
    <t>Центральный аппарат</t>
  </si>
  <si>
    <t>200</t>
  </si>
  <si>
    <t>имущество</t>
  </si>
  <si>
    <t>9900080020</t>
  </si>
  <si>
    <t>800</t>
  </si>
  <si>
    <t>Прочие расходы</t>
  </si>
  <si>
    <t>- субвенция по созданию, исполнению функций и организации деятельности  административных комиссий муниципальных образований</t>
  </si>
  <si>
    <t>9900070010</t>
  </si>
  <si>
    <t>9000081010</t>
  </si>
  <si>
    <t>500</t>
  </si>
  <si>
    <t>Обеспечение деятельности финансового органа по финансово-бюджетному надзору</t>
  </si>
  <si>
    <t>06</t>
  </si>
  <si>
    <t>11</t>
  </si>
  <si>
    <t>9900080010</t>
  </si>
  <si>
    <t xml:space="preserve">Резервные фонды </t>
  </si>
  <si>
    <t>НАЦИОНАЛЬНАЯ ОБОРОНА</t>
  </si>
  <si>
    <t>Мобилизационная подготовка</t>
  </si>
  <si>
    <t>03</t>
  </si>
  <si>
    <t>Руководство и управление в  сфере установленных функций</t>
  </si>
  <si>
    <t>9900051180</t>
  </si>
  <si>
    <t>Осуществление первичного воинского учета на территориях, где отсутствуют военные комиссариаты</t>
  </si>
  <si>
    <t>Выполнение функций бюджетными учреждениями</t>
  </si>
  <si>
    <t>НАЦИОНАЛЬНАЯ ЭКОНОМИКА</t>
  </si>
  <si>
    <t>Сельское хозяйство и рыболовство</t>
  </si>
  <si>
    <t>05</t>
  </si>
  <si>
    <t>Региональные целевые программы</t>
  </si>
  <si>
    <t>Государственное поддержка за реализованную  продукцию животноводства личными подсобными хозяйствами</t>
  </si>
  <si>
    <t>Субсидии юридическим лицам</t>
  </si>
  <si>
    <t>006</t>
  </si>
  <si>
    <t>НАЦИОНАЛЬНАЯ БЕЗОПАСНОСТЬ И ПРАВООХРАНИТЕЛЬНАЯ ДЕЯТЕЛЬНОСТЬ</t>
  </si>
  <si>
    <t>Обеспечение пожарной безопасности</t>
  </si>
  <si>
    <t>Реализация других функций, связанных с обеспечением национальной безопасности и правоохранительной деятельности</t>
  </si>
  <si>
    <t>0 9</t>
  </si>
  <si>
    <t>ЖИЛИЩНОЕ- ХОЗЯЙСТВО</t>
  </si>
  <si>
    <t>Жилищное - хозяйство</t>
  </si>
  <si>
    <t>0 0 0 0 0</t>
  </si>
  <si>
    <t>ЖИЛИЩНО-КОММУНАЛЬНОЕ ХОЗЯЙСТВО</t>
  </si>
  <si>
    <t>иные бюджетные ассигнования</t>
  </si>
  <si>
    <t>Уплата налога на имущество организаций и земельного налога</t>
  </si>
  <si>
    <t>в том числе:</t>
  </si>
  <si>
    <t>- субсидия на уплату налога на имущество</t>
  </si>
  <si>
    <t>БЛАГОУСТРОЙСТВО</t>
  </si>
  <si>
    <t>Благоустройство</t>
  </si>
  <si>
    <t>9900000000</t>
  </si>
  <si>
    <t>Уличное освещение</t>
  </si>
  <si>
    <t>9900020040</t>
  </si>
  <si>
    <t>9900081040</t>
  </si>
  <si>
    <t>Озеленение</t>
  </si>
  <si>
    <t>9900020060</t>
  </si>
  <si>
    <t>Организация и содержание мест захоронения</t>
  </si>
  <si>
    <t>Прочие мероприятия по благоустройству поселений</t>
  </si>
  <si>
    <t>9900020080</t>
  </si>
  <si>
    <t>ОБРАЗОВАНИЕ</t>
  </si>
  <si>
    <t>07</t>
  </si>
  <si>
    <t>Молодежная политика и оздоровление детей</t>
  </si>
  <si>
    <t>Организационно-воспитательная работа с молодежью</t>
  </si>
  <si>
    <t>Проведение мероприятий для детей и молодежи</t>
  </si>
  <si>
    <t>КУЛЬТУРА, КИНЕМАТОГРАФИЯ И СРЕДСТВА МАССОВОЙ ИНФОРМАЦИИ</t>
  </si>
  <si>
    <t>08</t>
  </si>
  <si>
    <t>Культура</t>
  </si>
  <si>
    <t>Дворцы и дома культуры, другие учреждения культуры и средств массовой информации</t>
  </si>
  <si>
    <t>9900000190</t>
  </si>
  <si>
    <t>001</t>
  </si>
  <si>
    <t>Обеспечение деятельности казенных учреждений</t>
  </si>
  <si>
    <t>Выполнение функций казенными учреждениями</t>
  </si>
  <si>
    <t>Библиотеки</t>
  </si>
  <si>
    <t>9900000200</t>
  </si>
  <si>
    <t>9900020</t>
  </si>
  <si>
    <t>Выполнение функций казенных учреждениями</t>
  </si>
  <si>
    <t>налог на имущество</t>
  </si>
  <si>
    <t>прочие платежи</t>
  </si>
  <si>
    <t>Социальная политика</t>
  </si>
  <si>
    <t>10</t>
  </si>
  <si>
    <t>00</t>
  </si>
  <si>
    <t>Социальноле обеспечение населения</t>
  </si>
  <si>
    <t>ФИЗИЧЕСКАЯ КУЛЬТУРА И СПОРТ</t>
  </si>
  <si>
    <t>Другие вопросы в области физической культуры и спорта</t>
  </si>
  <si>
    <t>Физкультурно-оздоровительная работа и спортивные мероприятия</t>
  </si>
  <si>
    <t>9900020100</t>
  </si>
  <si>
    <t>Мероприятия в области здравоохранения, спорта и физической культуры, туризма</t>
  </si>
  <si>
    <t>СРЕДСТВА МАССОВОЙ ИНФОРМАЦИИ</t>
  </si>
  <si>
    <t>12</t>
  </si>
  <si>
    <t>Переодическая печать и издательство</t>
  </si>
  <si>
    <t>Мероприятия в сфере средств массовой информации</t>
  </si>
  <si>
    <t>9900020110</t>
  </si>
  <si>
    <t>Освещение деятельности органов местного самоуправления печатными средствами массовой информации</t>
  </si>
  <si>
    <t>Выполнение функций государственными органами</t>
  </si>
  <si>
    <t>Ведомственная  структура расходов   бюджета Старополтавского                            сельского поселения</t>
  </si>
  <si>
    <t>дорожное хозяйство дорожный фонд</t>
  </si>
  <si>
    <t>дорожное хозяйство сельский бюджет</t>
  </si>
  <si>
    <t>Жилищное хозяйство</t>
  </si>
  <si>
    <t>Мероприятия в области жилищного хозяйства</t>
  </si>
  <si>
    <t>Поддержка жилищного хозяйства</t>
  </si>
  <si>
    <t>9900020170</t>
  </si>
  <si>
    <t>Расходы на выборы</t>
  </si>
  <si>
    <t>АДМИНИСТРАЦИЯ Старополтавского сельского поселения</t>
  </si>
  <si>
    <t>0 0</t>
  </si>
  <si>
    <t>\</t>
  </si>
  <si>
    <t>%</t>
  </si>
  <si>
    <t>9900070581</t>
  </si>
  <si>
    <t>уплата налога на имущество</t>
  </si>
  <si>
    <t>уплата налога ни имущество</t>
  </si>
  <si>
    <t>выполнение мероприятий межбюдж.трансферт</t>
  </si>
  <si>
    <t>9900070870</t>
  </si>
  <si>
    <t>9900020130</t>
  </si>
  <si>
    <t>программа</t>
  </si>
  <si>
    <t>обл.бюджет</t>
  </si>
  <si>
    <t>мест.бюджет</t>
  </si>
  <si>
    <t>99000S5581</t>
  </si>
  <si>
    <t>99000R5581</t>
  </si>
  <si>
    <t>Приложение 2</t>
  </si>
  <si>
    <t>9900081100</t>
  </si>
  <si>
    <t>выплаты молодому специалисту</t>
  </si>
  <si>
    <t>Пенсионное обеспечение</t>
  </si>
  <si>
    <t>9900010010</t>
  </si>
  <si>
    <t>312</t>
  </si>
  <si>
    <t>300</t>
  </si>
  <si>
    <t>9900081060</t>
  </si>
  <si>
    <t>Межбюджетные трансферты на мероприятия в области дорожной деятельности</t>
  </si>
  <si>
    <t>09</t>
  </si>
  <si>
    <t>Содержание объектов благоустройства</t>
  </si>
  <si>
    <t>99000S2271</t>
  </si>
  <si>
    <t>99000S2270</t>
  </si>
  <si>
    <t>Межбюджетные трансферты на мероприятия в области дорожной деятельности на содержание трактора</t>
  </si>
  <si>
    <t>межбюджетные трансферты</t>
  </si>
  <si>
    <t>Исполнение 2022г.</t>
  </si>
  <si>
    <t>Межбюджетные трансферты</t>
  </si>
  <si>
    <t>990081000</t>
  </si>
  <si>
    <t>540</t>
  </si>
  <si>
    <t>99000S1741</t>
  </si>
  <si>
    <t>99000S1931</t>
  </si>
  <si>
    <t>Проведение выборов</t>
  </si>
  <si>
    <t>9900000050</t>
  </si>
  <si>
    <t>межбюджетные трансферты на мероприятия с области дорожной деятельности</t>
  </si>
  <si>
    <t>99000S1740</t>
  </si>
  <si>
    <t>99000S1930</t>
  </si>
  <si>
    <t>2024г. в % к 2023г.</t>
  </si>
  <si>
    <t>уплата прочих налогов и сборов</t>
  </si>
  <si>
    <t>853</t>
  </si>
  <si>
    <t>Другие вопросы в области экономики</t>
  </si>
  <si>
    <t>4556401,00</t>
  </si>
  <si>
    <t xml:space="preserve"> на 01.10.2024  год</t>
  </si>
  <si>
    <t>к  Решению сельской Думы от 21.10. 2024 г.  № 37/1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</si>
</sst>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&quot; &quot;?/2"/>
    <numFmt numFmtId="166" formatCode="_(* #,##0.00_);_(* \(#,##0.00\);_(* &quot;-&quot;??_);_(@_)"/>
  </numFmts>
  <fonts count="14" x14ac:knownFonts="1">
    <font>
      <sz val="11"/>
      <color rgb="FF000000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3" fillId="0" borderId="0"/>
    <xf numFmtId="166" fontId="13" fillId="0" borderId="0" applyFont="0" applyFill="0" applyBorder="0" applyAlignment="0" applyProtection="0"/>
  </cellStyleXfs>
  <cellXfs count="76">
    <xf numFmtId="0" fontId="0" fillId="0" borderId="0" xfId="0"/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0" xfId="0" applyFont="1" applyBorder="1" applyAlignment="1"/>
    <xf numFmtId="12" fontId="0" fillId="0" borderId="0" xfId="0" applyNumberFormat="1"/>
    <xf numFmtId="165" fontId="0" fillId="0" borderId="0" xfId="0" applyNumberFormat="1"/>
    <xf numFmtId="0" fontId="6" fillId="0" borderId="0" xfId="0" applyFont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2" fontId="8" fillId="0" borderId="2" xfId="0" applyNumberFormat="1" applyFont="1" applyBorder="1" applyAlignment="1">
      <alignment horizontal="center" wrapText="1"/>
    </xf>
    <xf numFmtId="0" fontId="9" fillId="0" borderId="0" xfId="0" applyFont="1"/>
    <xf numFmtId="164" fontId="8" fillId="0" borderId="2" xfId="0" applyNumberFormat="1" applyFont="1" applyBorder="1" applyAlignment="1">
      <alignment horizontal="center" wrapText="1"/>
    </xf>
    <xf numFmtId="0" fontId="8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wrapText="1"/>
    </xf>
    <xf numFmtId="49" fontId="10" fillId="0" borderId="2" xfId="0" applyNumberFormat="1" applyFont="1" applyBorder="1" applyAlignment="1">
      <alignment horizontal="center" wrapText="1"/>
    </xf>
    <xf numFmtId="49" fontId="8" fillId="2" borderId="2" xfId="0" applyNumberFormat="1" applyFont="1" applyFill="1" applyBorder="1" applyAlignment="1">
      <alignment horizontal="center" wrapText="1"/>
    </xf>
    <xf numFmtId="0" fontId="10" fillId="0" borderId="2" xfId="0" applyFont="1" applyBorder="1" applyAlignment="1">
      <alignment vertical="top" wrapText="1"/>
    </xf>
    <xf numFmtId="2" fontId="10" fillId="0" borderId="2" xfId="0" applyNumberFormat="1" applyFont="1" applyBorder="1" applyAlignment="1">
      <alignment horizontal="center" wrapText="1"/>
    </xf>
    <xf numFmtId="164" fontId="10" fillId="0" borderId="2" xfId="0" applyNumberFormat="1" applyFont="1" applyBorder="1" applyAlignment="1">
      <alignment horizontal="center" wrapText="1"/>
    </xf>
    <xf numFmtId="0" fontId="11" fillId="0" borderId="2" xfId="0" applyFont="1" applyBorder="1" applyAlignment="1">
      <alignment vertical="top" wrapText="1"/>
    </xf>
    <xf numFmtId="49" fontId="11" fillId="0" borderId="2" xfId="0" applyNumberFormat="1" applyFont="1" applyBorder="1" applyAlignment="1">
      <alignment horizontal="center" wrapText="1"/>
    </xf>
    <xf numFmtId="2" fontId="11" fillId="0" borderId="2" xfId="0" applyNumberFormat="1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49" fontId="10" fillId="2" borderId="2" xfId="0" applyNumberFormat="1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2" fontId="8" fillId="0" borderId="5" xfId="0" applyNumberFormat="1" applyFont="1" applyBorder="1" applyAlignment="1">
      <alignment horizontal="center" wrapText="1"/>
    </xf>
    <xf numFmtId="2" fontId="10" fillId="0" borderId="5" xfId="0" applyNumberFormat="1" applyFont="1" applyBorder="1" applyAlignment="1">
      <alignment horizontal="center" wrapText="1"/>
    </xf>
    <xf numFmtId="0" fontId="10" fillId="0" borderId="2" xfId="0" applyNumberFormat="1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6" xfId="0" applyFont="1" applyBorder="1" applyAlignment="1">
      <alignment vertical="top" wrapText="1"/>
    </xf>
    <xf numFmtId="2" fontId="8" fillId="0" borderId="2" xfId="0" applyNumberFormat="1" applyFont="1" applyBorder="1" applyAlignment="1">
      <alignment horizontal="center" vertical="top" wrapText="1"/>
    </xf>
    <xf numFmtId="2" fontId="10" fillId="0" borderId="2" xfId="0" applyNumberFormat="1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wrapText="1"/>
    </xf>
    <xf numFmtId="49" fontId="10" fillId="0" borderId="6" xfId="0" applyNumberFormat="1" applyFont="1" applyBorder="1" applyAlignment="1">
      <alignment horizontal="center" wrapText="1"/>
    </xf>
    <xf numFmtId="0" fontId="8" fillId="0" borderId="3" xfId="0" applyFont="1" applyBorder="1" applyAlignment="1">
      <alignment vertical="top" wrapText="1"/>
    </xf>
    <xf numFmtId="0" fontId="8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/>
    </xf>
    <xf numFmtId="2" fontId="9" fillId="0" borderId="2" xfId="0" applyNumberFormat="1" applyFont="1" applyBorder="1" applyAlignment="1">
      <alignment horizontal="center"/>
    </xf>
    <xf numFmtId="2" fontId="10" fillId="3" borderId="2" xfId="0" applyNumberFormat="1" applyFont="1" applyFill="1" applyBorder="1" applyAlignment="1">
      <alignment horizontal="center" wrapText="1"/>
    </xf>
    <xf numFmtId="2" fontId="8" fillId="3" borderId="2" xfId="0" applyNumberFormat="1" applyFont="1" applyFill="1" applyBorder="1" applyAlignment="1">
      <alignment horizontal="center" wrapText="1"/>
    </xf>
    <xf numFmtId="2" fontId="8" fillId="4" borderId="2" xfId="0" applyNumberFormat="1" applyFont="1" applyFill="1" applyBorder="1" applyAlignment="1">
      <alignment horizontal="center" wrapText="1"/>
    </xf>
    <xf numFmtId="2" fontId="8" fillId="3" borderId="5" xfId="0" applyNumberFormat="1" applyFont="1" applyFill="1" applyBorder="1" applyAlignment="1">
      <alignment horizontal="center" wrapText="1"/>
    </xf>
    <xf numFmtId="0" fontId="9" fillId="0" borderId="3" xfId="0" applyFont="1" applyBorder="1"/>
    <xf numFmtId="49" fontId="10" fillId="0" borderId="3" xfId="0" applyNumberFormat="1" applyFont="1" applyBorder="1" applyAlignment="1">
      <alignment horizontal="center" wrapText="1"/>
    </xf>
    <xf numFmtId="0" fontId="9" fillId="0" borderId="3" xfId="0" applyFont="1" applyBorder="1" applyAlignment="1">
      <alignment horizontal="center"/>
    </xf>
    <xf numFmtId="2" fontId="9" fillId="0" borderId="3" xfId="0" applyNumberFormat="1" applyFont="1" applyBorder="1" applyAlignment="1">
      <alignment horizontal="center"/>
    </xf>
    <xf numFmtId="2" fontId="10" fillId="0" borderId="3" xfId="0" applyNumberFormat="1" applyFont="1" applyBorder="1" applyAlignment="1">
      <alignment horizontal="center" wrapText="1"/>
    </xf>
    <xf numFmtId="164" fontId="8" fillId="0" borderId="3" xfId="0" applyNumberFormat="1" applyFont="1" applyBorder="1" applyAlignment="1">
      <alignment horizontal="center" wrapText="1"/>
    </xf>
    <xf numFmtId="0" fontId="12" fillId="0" borderId="2" xfId="0" applyFont="1" applyBorder="1"/>
    <xf numFmtId="0" fontId="3" fillId="0" borderId="2" xfId="0" applyFont="1" applyBorder="1"/>
    <xf numFmtId="49" fontId="9" fillId="0" borderId="2" xfId="0" applyNumberFormat="1" applyFont="1" applyBorder="1" applyAlignment="1">
      <alignment horizontal="center"/>
    </xf>
    <xf numFmtId="2" fontId="10" fillId="4" borderId="2" xfId="0" applyNumberFormat="1" applyFont="1" applyFill="1" applyBorder="1" applyAlignment="1">
      <alignment horizontal="center" wrapText="1"/>
    </xf>
    <xf numFmtId="2" fontId="10" fillId="3" borderId="5" xfId="0" applyNumberFormat="1" applyFont="1" applyFill="1" applyBorder="1" applyAlignment="1">
      <alignment horizontal="center" wrapText="1"/>
    </xf>
    <xf numFmtId="0" fontId="8" fillId="0" borderId="2" xfId="0" applyFont="1" applyBorder="1"/>
    <xf numFmtId="49" fontId="8" fillId="0" borderId="2" xfId="0" applyNumberFormat="1" applyFont="1" applyBorder="1" applyAlignment="1">
      <alignment horizontal="center"/>
    </xf>
    <xf numFmtId="0" fontId="9" fillId="0" borderId="2" xfId="0" applyFont="1" applyBorder="1"/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textRotation="90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8"/>
  <sheetViews>
    <sheetView tabSelected="1" zoomScaleNormal="100" workbookViewId="0">
      <selection activeCell="D2" sqref="D2:O2"/>
    </sheetView>
  </sheetViews>
  <sheetFormatPr defaultRowHeight="15" x14ac:dyDescent="0.25"/>
  <cols>
    <col min="1" max="1" width="43.28515625" customWidth="1"/>
    <col min="2" max="2" width="4.7109375" customWidth="1"/>
    <col min="3" max="3" width="4" customWidth="1"/>
    <col min="4" max="4" width="5.140625" customWidth="1"/>
    <col min="5" max="5" width="12" customWidth="1"/>
    <col min="6" max="6" width="5.42578125" customWidth="1"/>
    <col min="7" max="7" width="12.7109375" customWidth="1"/>
    <col min="8" max="8" width="14.85546875" customWidth="1"/>
    <col min="9" max="12" width="9.140625" hidden="1" customWidth="1"/>
    <col min="13" max="13" width="6.85546875" customWidth="1"/>
    <col min="14" max="14" width="11.85546875" customWidth="1"/>
    <col min="15" max="15" width="9.5703125" customWidth="1"/>
    <col min="16" max="1025" width="9" customWidth="1"/>
  </cols>
  <sheetData>
    <row r="1" spans="1:15" ht="15.75" x14ac:dyDescent="0.25">
      <c r="D1" s="70" t="s">
        <v>131</v>
      </c>
      <c r="E1" s="70"/>
      <c r="F1" s="70"/>
      <c r="G1" s="70"/>
    </row>
    <row r="2" spans="1:15" ht="15.75" x14ac:dyDescent="0.25">
      <c r="D2" s="4" t="s">
        <v>163</v>
      </c>
      <c r="E2" s="4"/>
      <c r="F2" s="4"/>
      <c r="G2" s="4"/>
      <c r="H2" s="4"/>
      <c r="N2" s="6"/>
    </row>
    <row r="3" spans="1:15" ht="15.75" x14ac:dyDescent="0.25">
      <c r="D3" s="71"/>
      <c r="E3" s="71"/>
      <c r="F3" s="71"/>
      <c r="G3" s="71"/>
      <c r="H3" s="5"/>
    </row>
    <row r="4" spans="1:15" ht="39" customHeight="1" x14ac:dyDescent="0.3">
      <c r="A4" s="72" t="s">
        <v>108</v>
      </c>
      <c r="B4" s="72"/>
      <c r="C4" s="72"/>
      <c r="D4" s="72"/>
      <c r="E4" s="72"/>
      <c r="F4" s="72"/>
      <c r="G4" s="72"/>
    </row>
    <row r="5" spans="1:15" ht="18.75" x14ac:dyDescent="0.3">
      <c r="A5" s="73" t="s">
        <v>162</v>
      </c>
      <c r="B5" s="73"/>
      <c r="C5" s="73"/>
      <c r="D5" s="73"/>
      <c r="E5" s="73"/>
      <c r="F5" s="73"/>
      <c r="G5" s="73"/>
    </row>
    <row r="6" spans="1:15" ht="10.5" customHeight="1" x14ac:dyDescent="0.3">
      <c r="A6" s="1"/>
      <c r="B6" s="1"/>
      <c r="C6" s="1"/>
      <c r="D6" s="1"/>
      <c r="E6" s="1"/>
      <c r="F6" s="1"/>
      <c r="G6" s="1"/>
    </row>
    <row r="7" spans="1:15" ht="12" customHeight="1" x14ac:dyDescent="0.3">
      <c r="A7" s="2"/>
      <c r="B7" s="2"/>
      <c r="C7" s="2"/>
      <c r="D7" s="2"/>
      <c r="E7" s="2"/>
      <c r="F7" s="2"/>
      <c r="G7" s="3" t="s">
        <v>0</v>
      </c>
    </row>
    <row r="8" spans="1:15" s="7" customFormat="1" ht="15" customHeight="1" x14ac:dyDescent="0.25">
      <c r="A8" s="74"/>
      <c r="B8" s="75" t="s">
        <v>1</v>
      </c>
      <c r="C8" s="75" t="s">
        <v>2</v>
      </c>
      <c r="D8" s="75" t="s">
        <v>3</v>
      </c>
      <c r="E8" s="75" t="s">
        <v>4</v>
      </c>
      <c r="F8" s="75" t="s">
        <v>5</v>
      </c>
      <c r="G8" s="69" t="s">
        <v>6</v>
      </c>
      <c r="H8" s="69" t="s">
        <v>7</v>
      </c>
      <c r="M8" s="68" t="s">
        <v>119</v>
      </c>
      <c r="N8" s="69" t="s">
        <v>146</v>
      </c>
      <c r="O8" s="69" t="s">
        <v>157</v>
      </c>
    </row>
    <row r="9" spans="1:15" s="7" customFormat="1" ht="9.75" customHeight="1" x14ac:dyDescent="0.25">
      <c r="A9" s="74"/>
      <c r="B9" s="75"/>
      <c r="C9" s="75"/>
      <c r="D9" s="75"/>
      <c r="E9" s="75"/>
      <c r="F9" s="75"/>
      <c r="G9" s="69"/>
      <c r="H9" s="69"/>
      <c r="M9" s="69"/>
      <c r="N9" s="69"/>
      <c r="O9" s="69"/>
    </row>
    <row r="10" spans="1:15" s="7" customFormat="1" ht="30.75" customHeight="1" x14ac:dyDescent="0.25">
      <c r="A10" s="74"/>
      <c r="B10" s="75"/>
      <c r="C10" s="75"/>
      <c r="D10" s="75"/>
      <c r="E10" s="75"/>
      <c r="F10" s="75"/>
      <c r="G10" s="69"/>
      <c r="H10" s="69"/>
      <c r="M10" s="69"/>
      <c r="N10" s="69"/>
      <c r="O10" s="69"/>
    </row>
    <row r="11" spans="1:15" s="7" customFormat="1" ht="12" customHeight="1" x14ac:dyDescent="0.25">
      <c r="A11" s="8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M11" s="9">
        <v>8</v>
      </c>
      <c r="N11" s="9">
        <v>9</v>
      </c>
      <c r="O11" s="9">
        <v>8</v>
      </c>
    </row>
    <row r="12" spans="1:15" s="7" customFormat="1" ht="25.5" x14ac:dyDescent="0.25">
      <c r="A12" s="10" t="s">
        <v>116</v>
      </c>
      <c r="B12" s="11">
        <v>955</v>
      </c>
      <c r="C12" s="12"/>
      <c r="D12" s="12"/>
      <c r="E12" s="12"/>
      <c r="F12" s="12"/>
      <c r="G12" s="13">
        <f>G13+G34+G47+G52+G63+G92+G98+G126+G131+G124+G137</f>
        <v>36967304.579999998</v>
      </c>
      <c r="H12" s="13">
        <f>H13+H47+H52+H63+H92+H98+H124+H126+H131+H137+H34</f>
        <v>28336874.979999997</v>
      </c>
      <c r="I12" s="14"/>
      <c r="J12" s="14"/>
      <c r="K12" s="14"/>
      <c r="L12" s="14"/>
      <c r="M12" s="15">
        <f t="shared" ref="M12:M24" si="0">H12/G12*100</f>
        <v>76.653884566230374</v>
      </c>
      <c r="N12" s="13">
        <f>N13+N34+N47+N52+N63+N92+N98+N124+N126+N131+N137</f>
        <v>17888316.23</v>
      </c>
      <c r="O12" s="15">
        <f t="shared" ref="O12:O22" si="1">H12/N12*100</f>
        <v>158.409962210289</v>
      </c>
    </row>
    <row r="13" spans="1:15" s="7" customFormat="1" ht="17.25" customHeight="1" x14ac:dyDescent="0.25">
      <c r="A13" s="16" t="s">
        <v>8</v>
      </c>
      <c r="B13" s="17"/>
      <c r="C13" s="18" t="s">
        <v>9</v>
      </c>
      <c r="D13" s="18"/>
      <c r="E13" s="18"/>
      <c r="F13" s="18"/>
      <c r="G13" s="19" t="s">
        <v>161</v>
      </c>
      <c r="H13" s="51">
        <v>3039027.17</v>
      </c>
      <c r="I13" s="14"/>
      <c r="J13" s="14"/>
      <c r="K13" s="14"/>
      <c r="L13" s="14"/>
      <c r="M13" s="15">
        <f t="shared" si="0"/>
        <v>66.697974344224747</v>
      </c>
      <c r="N13" s="13">
        <v>3085872.16</v>
      </c>
      <c r="O13" s="15">
        <f t="shared" si="1"/>
        <v>98.481952991856929</v>
      </c>
    </row>
    <row r="14" spans="1:15" s="7" customFormat="1" ht="29.25" customHeight="1" x14ac:dyDescent="0.25">
      <c r="A14" s="20" t="s">
        <v>10</v>
      </c>
      <c r="B14" s="17"/>
      <c r="C14" s="18" t="s">
        <v>9</v>
      </c>
      <c r="D14" s="18" t="s">
        <v>11</v>
      </c>
      <c r="E14" s="18"/>
      <c r="F14" s="18"/>
      <c r="G14" s="21">
        <f>G15</f>
        <v>1270000</v>
      </c>
      <c r="H14" s="21">
        <f>H15</f>
        <v>882579.38</v>
      </c>
      <c r="I14" s="14"/>
      <c r="J14" s="14"/>
      <c r="K14" s="14"/>
      <c r="L14" s="14"/>
      <c r="M14" s="22">
        <f t="shared" si="0"/>
        <v>69.494439370078737</v>
      </c>
      <c r="N14" s="21">
        <f>N15</f>
        <v>811668.91</v>
      </c>
      <c r="O14" s="22">
        <f t="shared" si="1"/>
        <v>108.73637872861237</v>
      </c>
    </row>
    <row r="15" spans="1:15" s="7" customFormat="1" ht="25.5" x14ac:dyDescent="0.25">
      <c r="A15" s="20" t="s">
        <v>12</v>
      </c>
      <c r="B15" s="17"/>
      <c r="C15" s="18" t="s">
        <v>9</v>
      </c>
      <c r="D15" s="18" t="s">
        <v>11</v>
      </c>
      <c r="E15" s="18" t="s">
        <v>13</v>
      </c>
      <c r="F15" s="18"/>
      <c r="G15" s="21">
        <f>G16</f>
        <v>1270000</v>
      </c>
      <c r="H15" s="21">
        <f>H16</f>
        <v>882579.38</v>
      </c>
      <c r="I15" s="14"/>
      <c r="J15" s="14"/>
      <c r="K15" s="14"/>
      <c r="L15" s="14"/>
      <c r="M15" s="22">
        <f t="shared" si="0"/>
        <v>69.494439370078737</v>
      </c>
      <c r="N15" s="21">
        <f>N16</f>
        <v>811668.91</v>
      </c>
      <c r="O15" s="22">
        <f t="shared" si="1"/>
        <v>108.73637872861237</v>
      </c>
    </row>
    <row r="16" spans="1:15" s="7" customFormat="1" ht="18.75" customHeight="1" x14ac:dyDescent="0.25">
      <c r="A16" s="20" t="s">
        <v>14</v>
      </c>
      <c r="B16" s="17"/>
      <c r="C16" s="18" t="s">
        <v>9</v>
      </c>
      <c r="D16" s="18" t="s">
        <v>11</v>
      </c>
      <c r="E16" s="18" t="s">
        <v>13</v>
      </c>
      <c r="F16" s="18"/>
      <c r="G16" s="21">
        <f>G17</f>
        <v>1270000</v>
      </c>
      <c r="H16" s="21">
        <f>SUM(H17)</f>
        <v>882579.38</v>
      </c>
      <c r="I16" s="14"/>
      <c r="J16" s="14"/>
      <c r="K16" s="14"/>
      <c r="L16" s="14"/>
      <c r="M16" s="22">
        <f t="shared" si="0"/>
        <v>69.494439370078737</v>
      </c>
      <c r="N16" s="21">
        <f>N17</f>
        <v>811668.91</v>
      </c>
      <c r="O16" s="22">
        <f t="shared" si="1"/>
        <v>108.73637872861237</v>
      </c>
    </row>
    <row r="17" spans="1:15" s="7" customFormat="1" ht="25.5" x14ac:dyDescent="0.25">
      <c r="A17" s="20" t="s">
        <v>15</v>
      </c>
      <c r="B17" s="17"/>
      <c r="C17" s="18" t="s">
        <v>9</v>
      </c>
      <c r="D17" s="18" t="s">
        <v>11</v>
      </c>
      <c r="E17" s="18" t="s">
        <v>13</v>
      </c>
      <c r="F17" s="18" t="s">
        <v>16</v>
      </c>
      <c r="G17" s="21">
        <v>1270000</v>
      </c>
      <c r="H17" s="21">
        <v>882579.38</v>
      </c>
      <c r="I17" s="14"/>
      <c r="J17" s="14"/>
      <c r="K17" s="14"/>
      <c r="L17" s="14"/>
      <c r="M17" s="22">
        <f t="shared" si="0"/>
        <v>69.494439370078737</v>
      </c>
      <c r="N17" s="21">
        <v>811668.91</v>
      </c>
      <c r="O17" s="22">
        <f t="shared" si="1"/>
        <v>108.73637872861237</v>
      </c>
    </row>
    <row r="18" spans="1:15" s="7" customFormat="1" ht="44.25" customHeight="1" x14ac:dyDescent="0.25">
      <c r="A18" s="20" t="s">
        <v>17</v>
      </c>
      <c r="B18" s="17"/>
      <c r="C18" s="18" t="s">
        <v>9</v>
      </c>
      <c r="D18" s="18" t="s">
        <v>18</v>
      </c>
      <c r="E18" s="18"/>
      <c r="F18" s="18"/>
      <c r="G18" s="21">
        <f>G19+G21+G22+G23+G26</f>
        <v>3250401</v>
      </c>
      <c r="H18" s="21">
        <f>H19+H21+H22+H24+H26</f>
        <v>2143438.2600000002</v>
      </c>
      <c r="I18" s="14"/>
      <c r="J18" s="14"/>
      <c r="K18" s="14"/>
      <c r="L18" s="14"/>
      <c r="M18" s="22">
        <f t="shared" si="0"/>
        <v>65.943810009903402</v>
      </c>
      <c r="N18" s="21">
        <f>N19+N21+N22+N23</f>
        <v>1936177.71</v>
      </c>
      <c r="O18" s="22">
        <f t="shared" si="1"/>
        <v>110.70462431880803</v>
      </c>
    </row>
    <row r="19" spans="1:15" s="7" customFormat="1" ht="25.5" x14ac:dyDescent="0.25">
      <c r="A19" s="20" t="s">
        <v>19</v>
      </c>
      <c r="B19" s="17"/>
      <c r="C19" s="18" t="s">
        <v>9</v>
      </c>
      <c r="D19" s="18" t="s">
        <v>18</v>
      </c>
      <c r="E19" s="18" t="s">
        <v>20</v>
      </c>
      <c r="F19" s="18" t="s">
        <v>16</v>
      </c>
      <c r="G19" s="21">
        <f>G20</f>
        <v>2650000</v>
      </c>
      <c r="H19" s="63">
        <f>H20</f>
        <v>1697437.36</v>
      </c>
      <c r="I19" s="14"/>
      <c r="J19" s="14"/>
      <c r="K19" s="14"/>
      <c r="L19" s="14"/>
      <c r="M19" s="22">
        <f t="shared" si="0"/>
        <v>64.054240000000007</v>
      </c>
      <c r="N19" s="21">
        <f>N20</f>
        <v>1542310.41</v>
      </c>
      <c r="O19" s="22">
        <f t="shared" si="1"/>
        <v>110.05808876048499</v>
      </c>
    </row>
    <row r="20" spans="1:15" s="7" customFormat="1" x14ac:dyDescent="0.25">
      <c r="A20" s="20" t="s">
        <v>21</v>
      </c>
      <c r="B20" s="17"/>
      <c r="C20" s="18" t="s">
        <v>9</v>
      </c>
      <c r="D20" s="18" t="s">
        <v>18</v>
      </c>
      <c r="E20" s="18" t="s">
        <v>20</v>
      </c>
      <c r="F20" s="18" t="s">
        <v>16</v>
      </c>
      <c r="G20" s="21">
        <v>2650000</v>
      </c>
      <c r="H20" s="63">
        <v>1697437.36</v>
      </c>
      <c r="I20" s="14"/>
      <c r="J20" s="14"/>
      <c r="K20" s="14"/>
      <c r="L20" s="14"/>
      <c r="M20" s="22">
        <f t="shared" si="0"/>
        <v>64.054240000000007</v>
      </c>
      <c r="N20" s="21">
        <v>1542310.41</v>
      </c>
      <c r="O20" s="22">
        <f t="shared" si="1"/>
        <v>110.05808876048499</v>
      </c>
    </row>
    <row r="21" spans="1:15" s="7" customFormat="1" ht="25.5" x14ac:dyDescent="0.25">
      <c r="A21" s="20" t="s">
        <v>15</v>
      </c>
      <c r="B21" s="17"/>
      <c r="C21" s="18" t="s">
        <v>9</v>
      </c>
      <c r="D21" s="18" t="s">
        <v>18</v>
      </c>
      <c r="E21" s="18" t="s">
        <v>20</v>
      </c>
      <c r="F21" s="18" t="s">
        <v>22</v>
      </c>
      <c r="G21" s="21">
        <v>562569</v>
      </c>
      <c r="H21" s="21">
        <v>415518.9</v>
      </c>
      <c r="I21" s="14"/>
      <c r="J21" s="14"/>
      <c r="K21" s="14"/>
      <c r="L21" s="14"/>
      <c r="M21" s="22">
        <f t="shared" si="0"/>
        <v>73.86096638812306</v>
      </c>
      <c r="N21" s="21">
        <v>359335.3</v>
      </c>
      <c r="O21" s="22">
        <f t="shared" si="1"/>
        <v>115.6354246298652</v>
      </c>
    </row>
    <row r="22" spans="1:15" s="7" customFormat="1" x14ac:dyDescent="0.25">
      <c r="A22" s="20" t="s">
        <v>23</v>
      </c>
      <c r="B22" s="17"/>
      <c r="C22" s="18" t="s">
        <v>9</v>
      </c>
      <c r="D22" s="18" t="s">
        <v>18</v>
      </c>
      <c r="E22" s="18" t="s">
        <v>20</v>
      </c>
      <c r="F22" s="18" t="s">
        <v>25</v>
      </c>
      <c r="G22" s="21">
        <v>23132</v>
      </c>
      <c r="H22" s="21">
        <v>23132</v>
      </c>
      <c r="I22" s="14"/>
      <c r="J22" s="14"/>
      <c r="K22" s="14"/>
      <c r="L22" s="14"/>
      <c r="M22" s="22">
        <f t="shared" si="0"/>
        <v>100</v>
      </c>
      <c r="N22" s="21">
        <v>24632</v>
      </c>
      <c r="O22" s="22">
        <f t="shared" si="1"/>
        <v>93.910360506658009</v>
      </c>
    </row>
    <row r="23" spans="1:15" s="7" customFormat="1" x14ac:dyDescent="0.25">
      <c r="A23" s="20" t="s">
        <v>26</v>
      </c>
      <c r="B23" s="17"/>
      <c r="C23" s="18" t="s">
        <v>9</v>
      </c>
      <c r="D23" s="18" t="s">
        <v>18</v>
      </c>
      <c r="E23" s="18" t="s">
        <v>28</v>
      </c>
      <c r="F23" s="18" t="s">
        <v>22</v>
      </c>
      <c r="G23" s="21">
        <f>G24</f>
        <v>14700</v>
      </c>
      <c r="H23" s="21">
        <f>H24</f>
        <v>7350</v>
      </c>
      <c r="I23" s="14"/>
      <c r="J23" s="14"/>
      <c r="K23" s="14"/>
      <c r="L23" s="14"/>
      <c r="M23" s="22">
        <f t="shared" si="0"/>
        <v>50</v>
      </c>
      <c r="N23" s="21">
        <f>N24</f>
        <v>9900</v>
      </c>
      <c r="O23" s="22">
        <v>0</v>
      </c>
    </row>
    <row r="24" spans="1:15" s="7" customFormat="1" ht="38.25" x14ac:dyDescent="0.25">
      <c r="A24" s="23" t="s">
        <v>27</v>
      </c>
      <c r="B24" s="17"/>
      <c r="C24" s="18" t="s">
        <v>9</v>
      </c>
      <c r="D24" s="18" t="s">
        <v>18</v>
      </c>
      <c r="E24" s="18" t="s">
        <v>28</v>
      </c>
      <c r="F24" s="24"/>
      <c r="G24" s="25">
        <v>14700</v>
      </c>
      <c r="H24" s="22">
        <v>7350</v>
      </c>
      <c r="I24" s="14"/>
      <c r="J24" s="14"/>
      <c r="K24" s="14"/>
      <c r="L24" s="14"/>
      <c r="M24" s="22">
        <f t="shared" si="0"/>
        <v>50</v>
      </c>
      <c r="N24" s="22">
        <v>9900</v>
      </c>
      <c r="O24" s="22">
        <v>0</v>
      </c>
    </row>
    <row r="25" spans="1:15" s="7" customFormat="1" ht="0.75" customHeight="1" x14ac:dyDescent="0.25">
      <c r="A25" s="20"/>
      <c r="B25" s="17"/>
      <c r="C25" s="18" t="s">
        <v>9</v>
      </c>
      <c r="D25" s="18" t="s">
        <v>18</v>
      </c>
      <c r="E25" s="18" t="s">
        <v>28</v>
      </c>
      <c r="F25" s="24" t="s">
        <v>25</v>
      </c>
      <c r="G25" s="21"/>
      <c r="H25" s="22"/>
      <c r="I25" s="14"/>
      <c r="J25" s="14"/>
      <c r="K25" s="14"/>
      <c r="L25" s="14"/>
      <c r="M25" s="22"/>
      <c r="N25" s="22"/>
      <c r="O25" s="22"/>
    </row>
    <row r="26" spans="1:15" s="7" customFormat="1" ht="34.5" hidden="1" customHeight="1" x14ac:dyDescent="0.25">
      <c r="A26" s="20" t="s">
        <v>121</v>
      </c>
      <c r="B26" s="17"/>
      <c r="C26" s="18" t="s">
        <v>9</v>
      </c>
      <c r="D26" s="18" t="s">
        <v>18</v>
      </c>
      <c r="E26" s="18" t="s">
        <v>24</v>
      </c>
      <c r="F26" s="24" t="s">
        <v>25</v>
      </c>
      <c r="G26" s="21">
        <v>0</v>
      </c>
      <c r="H26" s="21">
        <v>0</v>
      </c>
      <c r="I26" s="14"/>
      <c r="J26" s="14"/>
      <c r="K26" s="14"/>
      <c r="L26" s="14"/>
      <c r="M26" s="22"/>
      <c r="N26" s="21">
        <v>0</v>
      </c>
      <c r="O26" s="22">
        <v>0</v>
      </c>
    </row>
    <row r="27" spans="1:15" s="7" customFormat="1" ht="0.75" hidden="1" customHeight="1" x14ac:dyDescent="0.25">
      <c r="A27" s="23"/>
      <c r="B27" s="26"/>
      <c r="C27" s="24"/>
      <c r="D27" s="24"/>
      <c r="E27" s="24"/>
      <c r="F27" s="24"/>
      <c r="G27" s="25"/>
      <c r="H27" s="22"/>
      <c r="I27" s="14"/>
      <c r="J27" s="14"/>
      <c r="K27" s="14"/>
      <c r="L27" s="14"/>
      <c r="M27" s="22"/>
      <c r="N27" s="22"/>
      <c r="O27" s="22"/>
    </row>
    <row r="28" spans="1:15" s="7" customFormat="1" ht="13.5" customHeight="1" x14ac:dyDescent="0.25">
      <c r="A28" s="23" t="s">
        <v>31</v>
      </c>
      <c r="B28" s="26"/>
      <c r="C28" s="18" t="s">
        <v>9</v>
      </c>
      <c r="D28" s="18" t="s">
        <v>32</v>
      </c>
      <c r="E28" s="18" t="s">
        <v>29</v>
      </c>
      <c r="F28" s="24" t="s">
        <v>30</v>
      </c>
      <c r="G28" s="25">
        <v>20700</v>
      </c>
      <c r="H28" s="21">
        <v>20700</v>
      </c>
      <c r="I28" s="14"/>
      <c r="J28" s="14"/>
      <c r="K28" s="14"/>
      <c r="L28" s="14"/>
      <c r="M28" s="22">
        <v>100</v>
      </c>
      <c r="N28" s="21">
        <v>20700</v>
      </c>
      <c r="O28" s="22">
        <f>H28/N28*100</f>
        <v>100</v>
      </c>
    </row>
    <row r="29" spans="1:15" s="7" customFormat="1" hidden="1" x14ac:dyDescent="0.25">
      <c r="A29" s="20" t="s">
        <v>115</v>
      </c>
      <c r="B29" s="17"/>
      <c r="C29" s="27" t="s">
        <v>9</v>
      </c>
      <c r="D29" s="27" t="s">
        <v>74</v>
      </c>
      <c r="E29" s="27" t="s">
        <v>114</v>
      </c>
      <c r="F29" s="27" t="s">
        <v>22</v>
      </c>
      <c r="G29" s="21">
        <v>0</v>
      </c>
      <c r="H29" s="21">
        <v>0</v>
      </c>
      <c r="I29" s="14"/>
      <c r="J29" s="14"/>
      <c r="K29" s="14"/>
      <c r="L29" s="14"/>
      <c r="M29" s="21">
        <v>0</v>
      </c>
      <c r="N29" s="21"/>
      <c r="O29" s="21"/>
    </row>
    <row r="30" spans="1:15" s="7" customFormat="1" x14ac:dyDescent="0.25">
      <c r="A30" s="20" t="s">
        <v>35</v>
      </c>
      <c r="B30" s="17"/>
      <c r="C30" s="27" t="s">
        <v>9</v>
      </c>
      <c r="D30" s="27" t="s">
        <v>33</v>
      </c>
      <c r="E30" s="27" t="s">
        <v>34</v>
      </c>
      <c r="F30" s="27" t="s">
        <v>25</v>
      </c>
      <c r="G30" s="21">
        <v>30000</v>
      </c>
      <c r="H30" s="21">
        <v>0</v>
      </c>
      <c r="I30" s="14"/>
      <c r="J30" s="14"/>
      <c r="K30" s="14"/>
      <c r="L30" s="14"/>
      <c r="M30" s="21">
        <f>H30/G30*100</f>
        <v>0</v>
      </c>
      <c r="N30" s="21">
        <v>0</v>
      </c>
      <c r="O30" s="21"/>
    </row>
    <row r="31" spans="1:15" s="7" customFormat="1" hidden="1" x14ac:dyDescent="0.25">
      <c r="A31" s="20" t="s">
        <v>26</v>
      </c>
      <c r="B31" s="17"/>
      <c r="C31" s="27" t="s">
        <v>9</v>
      </c>
      <c r="D31" s="27" t="s">
        <v>33</v>
      </c>
      <c r="E31" s="27"/>
      <c r="F31" s="27"/>
      <c r="G31" s="21"/>
      <c r="H31" s="22">
        <v>0</v>
      </c>
      <c r="I31" s="14"/>
      <c r="J31" s="14"/>
      <c r="K31" s="14"/>
      <c r="L31" s="14"/>
      <c r="M31" s="22"/>
      <c r="N31" s="22">
        <v>0</v>
      </c>
      <c r="O31" s="22"/>
    </row>
    <row r="32" spans="1:15" s="7" customFormat="1" hidden="1" x14ac:dyDescent="0.25">
      <c r="A32" s="20"/>
      <c r="B32" s="17"/>
      <c r="C32" s="18"/>
      <c r="D32" s="18"/>
      <c r="E32" s="18"/>
      <c r="F32" s="18"/>
      <c r="G32" s="21"/>
      <c r="H32" s="22"/>
      <c r="I32" s="14"/>
      <c r="J32" s="14"/>
      <c r="K32" s="14"/>
      <c r="L32" s="14"/>
      <c r="M32" s="22"/>
      <c r="N32" s="22"/>
      <c r="O32" s="22"/>
    </row>
    <row r="33" spans="1:15" s="7" customFormat="1" x14ac:dyDescent="0.25">
      <c r="A33" s="20" t="s">
        <v>152</v>
      </c>
      <c r="B33" s="17"/>
      <c r="C33" s="18" t="s">
        <v>9</v>
      </c>
      <c r="D33" s="18" t="s">
        <v>74</v>
      </c>
      <c r="E33" s="18" t="s">
        <v>153</v>
      </c>
      <c r="F33" s="18" t="s">
        <v>25</v>
      </c>
      <c r="G33" s="21"/>
      <c r="H33" s="22">
        <v>0</v>
      </c>
      <c r="I33" s="14"/>
      <c r="J33" s="14"/>
      <c r="K33" s="14"/>
      <c r="L33" s="14"/>
      <c r="M33" s="22"/>
      <c r="N33" s="22">
        <v>307425.5</v>
      </c>
      <c r="O33" s="22"/>
    </row>
    <row r="34" spans="1:15" s="7" customFormat="1" x14ac:dyDescent="0.25">
      <c r="A34" s="16" t="s">
        <v>36</v>
      </c>
      <c r="B34" s="17"/>
      <c r="C34" s="18" t="s">
        <v>11</v>
      </c>
      <c r="D34" s="18"/>
      <c r="E34" s="18"/>
      <c r="F34" s="18"/>
      <c r="G34" s="13">
        <f>G35</f>
        <v>435500</v>
      </c>
      <c r="H34" s="51">
        <f>H35</f>
        <v>249697.84</v>
      </c>
      <c r="I34" s="14"/>
      <c r="J34" s="14"/>
      <c r="K34" s="14"/>
      <c r="L34" s="14"/>
      <c r="M34" s="15">
        <f>H34/G34*100</f>
        <v>57.335898966704931</v>
      </c>
      <c r="N34" s="13">
        <f>N35</f>
        <v>208193.41</v>
      </c>
      <c r="O34" s="15">
        <f>H34/N34*100</f>
        <v>119.93551573030096</v>
      </c>
    </row>
    <row r="35" spans="1:15" s="7" customFormat="1" x14ac:dyDescent="0.25">
      <c r="A35" s="20" t="s">
        <v>37</v>
      </c>
      <c r="B35" s="17"/>
      <c r="C35" s="18" t="s">
        <v>11</v>
      </c>
      <c r="D35" s="18" t="s">
        <v>38</v>
      </c>
      <c r="E35" s="18"/>
      <c r="F35" s="18"/>
      <c r="G35" s="21">
        <f>G36</f>
        <v>435500</v>
      </c>
      <c r="H35" s="21">
        <f>SUM(H36)</f>
        <v>249697.84</v>
      </c>
      <c r="I35" s="14"/>
      <c r="J35" s="14"/>
      <c r="K35" s="14"/>
      <c r="L35" s="14"/>
      <c r="M35" s="22">
        <f>H35/G35*100</f>
        <v>57.335898966704931</v>
      </c>
      <c r="N35" s="21">
        <f>N36</f>
        <v>208193.41</v>
      </c>
      <c r="O35" s="22">
        <f>H35/N35*100</f>
        <v>119.93551573030096</v>
      </c>
    </row>
    <row r="36" spans="1:15" s="7" customFormat="1" ht="25.5" x14ac:dyDescent="0.25">
      <c r="A36" s="20" t="s">
        <v>39</v>
      </c>
      <c r="B36" s="17"/>
      <c r="C36" s="18" t="s">
        <v>11</v>
      </c>
      <c r="D36" s="18" t="s">
        <v>38</v>
      </c>
      <c r="E36" s="18" t="s">
        <v>40</v>
      </c>
      <c r="F36" s="18"/>
      <c r="G36" s="21">
        <f>G37+G38</f>
        <v>435500</v>
      </c>
      <c r="H36" s="21">
        <f>H37+H38</f>
        <v>249697.84</v>
      </c>
      <c r="I36" s="14"/>
      <c r="J36" s="14"/>
      <c r="K36" s="14"/>
      <c r="L36" s="14"/>
      <c r="M36" s="22">
        <f>H36/G36*100</f>
        <v>57.335898966704931</v>
      </c>
      <c r="N36" s="21">
        <f>N37+N38</f>
        <v>208193.41</v>
      </c>
      <c r="O36" s="22">
        <f>H36/N36*100</f>
        <v>119.93551573030096</v>
      </c>
    </row>
    <row r="37" spans="1:15" s="7" customFormat="1" ht="37.5" customHeight="1" x14ac:dyDescent="0.25">
      <c r="A37" s="20" t="s">
        <v>41</v>
      </c>
      <c r="B37" s="17"/>
      <c r="C37" s="18" t="s">
        <v>11</v>
      </c>
      <c r="D37" s="18" t="s">
        <v>38</v>
      </c>
      <c r="E37" s="18" t="s">
        <v>40</v>
      </c>
      <c r="F37" s="18" t="s">
        <v>16</v>
      </c>
      <c r="G37" s="21">
        <v>435500</v>
      </c>
      <c r="H37" s="21">
        <v>249697.84</v>
      </c>
      <c r="I37" s="14"/>
      <c r="J37" s="14"/>
      <c r="K37" s="14"/>
      <c r="L37" s="14"/>
      <c r="M37" s="22">
        <f>H37/G37*100</f>
        <v>57.335898966704931</v>
      </c>
      <c r="N37" s="21">
        <v>208193.41</v>
      </c>
      <c r="O37" s="22">
        <f>H37/N37*100</f>
        <v>119.93551573030096</v>
      </c>
    </row>
    <row r="38" spans="1:15" s="7" customFormat="1" ht="22.5" customHeight="1" x14ac:dyDescent="0.25">
      <c r="A38" s="20" t="s">
        <v>42</v>
      </c>
      <c r="B38" s="26"/>
      <c r="C38" s="18" t="s">
        <v>11</v>
      </c>
      <c r="D38" s="18" t="s">
        <v>38</v>
      </c>
      <c r="E38" s="18" t="s">
        <v>40</v>
      </c>
      <c r="F38" s="18" t="s">
        <v>22</v>
      </c>
      <c r="G38" s="21">
        <v>0</v>
      </c>
      <c r="H38" s="21">
        <v>0</v>
      </c>
      <c r="I38" s="14"/>
      <c r="J38" s="14"/>
      <c r="K38" s="14"/>
      <c r="L38" s="14"/>
      <c r="M38" s="22"/>
      <c r="N38" s="21">
        <v>0</v>
      </c>
      <c r="O38" s="22"/>
    </row>
    <row r="39" spans="1:15" s="7" customFormat="1" ht="22.5" hidden="1" customHeight="1" x14ac:dyDescent="0.25">
      <c r="A39" s="20"/>
      <c r="B39" s="17"/>
      <c r="C39" s="18"/>
      <c r="D39" s="18"/>
      <c r="E39" s="18"/>
      <c r="F39" s="18"/>
      <c r="G39" s="21"/>
      <c r="H39" s="22">
        <v>0</v>
      </c>
      <c r="I39" s="14"/>
      <c r="J39" s="14"/>
      <c r="K39" s="14"/>
      <c r="L39" s="14"/>
      <c r="M39" s="22">
        <v>0</v>
      </c>
      <c r="N39" s="22">
        <v>0</v>
      </c>
      <c r="O39" s="22">
        <v>0</v>
      </c>
    </row>
    <row r="40" spans="1:15" s="7" customFormat="1" ht="21.75" hidden="1" customHeight="1" x14ac:dyDescent="0.25">
      <c r="A40" s="20" t="s">
        <v>43</v>
      </c>
      <c r="B40" s="28"/>
      <c r="C40" s="29" t="s">
        <v>18</v>
      </c>
      <c r="D40" s="18"/>
      <c r="E40" s="18"/>
      <c r="F40" s="18"/>
      <c r="G40" s="21">
        <f>G41</f>
        <v>0</v>
      </c>
      <c r="H40" s="22">
        <v>0</v>
      </c>
      <c r="I40" s="14"/>
      <c r="J40" s="14"/>
      <c r="K40" s="14"/>
      <c r="L40" s="14"/>
      <c r="M40" s="22">
        <v>0</v>
      </c>
      <c r="N40" s="22">
        <v>0</v>
      </c>
      <c r="O40" s="22">
        <v>0</v>
      </c>
    </row>
    <row r="41" spans="1:15" s="7" customFormat="1" ht="21" hidden="1" customHeight="1" x14ac:dyDescent="0.25">
      <c r="A41" s="20" t="s">
        <v>44</v>
      </c>
      <c r="B41" s="28"/>
      <c r="C41" s="29" t="s">
        <v>18</v>
      </c>
      <c r="D41" s="29" t="s">
        <v>45</v>
      </c>
      <c r="E41" s="30"/>
      <c r="F41" s="30"/>
      <c r="G41" s="21">
        <f>G42</f>
        <v>0</v>
      </c>
      <c r="H41" s="22">
        <v>0</v>
      </c>
      <c r="I41" s="14"/>
      <c r="J41" s="14"/>
      <c r="K41" s="14"/>
      <c r="L41" s="14"/>
      <c r="M41" s="22">
        <v>0</v>
      </c>
      <c r="N41" s="22">
        <v>0</v>
      </c>
      <c r="O41" s="22">
        <v>0</v>
      </c>
    </row>
    <row r="42" spans="1:15" s="7" customFormat="1" ht="20.25" hidden="1" customHeight="1" x14ac:dyDescent="0.25">
      <c r="A42" s="20" t="s">
        <v>46</v>
      </c>
      <c r="B42" s="28"/>
      <c r="C42" s="29" t="s">
        <v>18</v>
      </c>
      <c r="D42" s="29" t="s">
        <v>45</v>
      </c>
      <c r="E42" s="29">
        <v>5220000</v>
      </c>
      <c r="F42" s="29"/>
      <c r="G42" s="21">
        <f>G43</f>
        <v>0</v>
      </c>
      <c r="H42" s="22">
        <v>0</v>
      </c>
      <c r="I42" s="14"/>
      <c r="J42" s="14"/>
      <c r="K42" s="14"/>
      <c r="L42" s="14"/>
      <c r="M42" s="22">
        <v>0</v>
      </c>
      <c r="N42" s="22">
        <v>0</v>
      </c>
      <c r="O42" s="22">
        <v>0</v>
      </c>
    </row>
    <row r="43" spans="1:15" s="7" customFormat="1" ht="20.25" hidden="1" customHeight="1" x14ac:dyDescent="0.25">
      <c r="A43" s="20" t="s">
        <v>47</v>
      </c>
      <c r="B43" s="28"/>
      <c r="C43" s="29" t="s">
        <v>18</v>
      </c>
      <c r="D43" s="29" t="s">
        <v>45</v>
      </c>
      <c r="E43" s="29">
        <v>5220224</v>
      </c>
      <c r="F43" s="29"/>
      <c r="G43" s="21">
        <f>G44+G45</f>
        <v>0</v>
      </c>
      <c r="H43" s="22">
        <v>0</v>
      </c>
      <c r="I43" s="14"/>
      <c r="J43" s="14"/>
      <c r="K43" s="14"/>
      <c r="L43" s="14"/>
      <c r="M43" s="22">
        <v>0</v>
      </c>
      <c r="N43" s="22">
        <v>0</v>
      </c>
      <c r="O43" s="22">
        <v>0</v>
      </c>
    </row>
    <row r="44" spans="1:15" s="7" customFormat="1" ht="21" hidden="1" customHeight="1" x14ac:dyDescent="0.25">
      <c r="A44" s="20" t="s">
        <v>48</v>
      </c>
      <c r="B44" s="28"/>
      <c r="C44" s="29" t="s">
        <v>18</v>
      </c>
      <c r="D44" s="29" t="s">
        <v>45</v>
      </c>
      <c r="E44" s="29">
        <v>5220224</v>
      </c>
      <c r="F44" s="29" t="s">
        <v>49</v>
      </c>
      <c r="G44" s="21"/>
      <c r="H44" s="22">
        <v>0</v>
      </c>
      <c r="I44" s="14"/>
      <c r="J44" s="14"/>
      <c r="K44" s="14"/>
      <c r="L44" s="14"/>
      <c r="M44" s="22">
        <v>0</v>
      </c>
      <c r="N44" s="22">
        <v>0</v>
      </c>
      <c r="O44" s="22">
        <v>0</v>
      </c>
    </row>
    <row r="45" spans="1:15" s="7" customFormat="1" ht="22.5" hidden="1" customHeight="1" x14ac:dyDescent="0.25">
      <c r="A45" s="20" t="s">
        <v>15</v>
      </c>
      <c r="B45" s="28"/>
      <c r="C45" s="29" t="s">
        <v>18</v>
      </c>
      <c r="D45" s="29" t="s">
        <v>45</v>
      </c>
      <c r="E45" s="29">
        <v>5229314</v>
      </c>
      <c r="F45" s="29">
        <v>500</v>
      </c>
      <c r="G45" s="21"/>
      <c r="H45" s="22">
        <v>0</v>
      </c>
      <c r="I45" s="14"/>
      <c r="J45" s="14"/>
      <c r="K45" s="14"/>
      <c r="L45" s="14"/>
      <c r="M45" s="22">
        <v>0</v>
      </c>
      <c r="N45" s="22">
        <v>0</v>
      </c>
      <c r="O45" s="22">
        <v>0</v>
      </c>
    </row>
    <row r="46" spans="1:15" s="7" customFormat="1" ht="21.75" hidden="1" customHeight="1" x14ac:dyDescent="0.25">
      <c r="A46" s="31"/>
      <c r="B46" s="28"/>
      <c r="C46" s="32"/>
      <c r="D46" s="32"/>
      <c r="E46" s="32"/>
      <c r="F46" s="32"/>
      <c r="G46" s="21"/>
      <c r="H46" s="22"/>
      <c r="I46" s="14"/>
      <c r="J46" s="14"/>
      <c r="K46" s="14"/>
      <c r="L46" s="14"/>
      <c r="M46" s="22"/>
      <c r="N46" s="22"/>
      <c r="O46" s="22"/>
    </row>
    <row r="47" spans="1:15" s="7" customFormat="1" ht="25.5" x14ac:dyDescent="0.25">
      <c r="A47" s="16" t="s">
        <v>50</v>
      </c>
      <c r="B47" s="33"/>
      <c r="C47" s="29" t="s">
        <v>38</v>
      </c>
      <c r="D47" s="28"/>
      <c r="E47" s="28"/>
      <c r="F47" s="28"/>
      <c r="G47" s="34">
        <f>SUM(G48+G51)</f>
        <v>388031</v>
      </c>
      <c r="H47" s="13">
        <f>SUM(H48+H51)</f>
        <v>382112.54</v>
      </c>
      <c r="I47" s="14"/>
      <c r="J47" s="14"/>
      <c r="K47" s="14"/>
      <c r="L47" s="14"/>
      <c r="M47" s="15">
        <f>H47/G47*100</f>
        <v>98.474745574451518</v>
      </c>
      <c r="N47" s="13">
        <f>N48</f>
        <v>19527.580000000002</v>
      </c>
      <c r="O47" s="15">
        <f>H47/N47*100</f>
        <v>1956.7838923205024</v>
      </c>
    </row>
    <row r="48" spans="1:15" s="7" customFormat="1" x14ac:dyDescent="0.25">
      <c r="A48" s="20" t="s">
        <v>51</v>
      </c>
      <c r="B48" s="33"/>
      <c r="C48" s="29" t="s">
        <v>38</v>
      </c>
      <c r="D48" s="28">
        <v>10</v>
      </c>
      <c r="E48" s="28"/>
      <c r="F48" s="28"/>
      <c r="G48" s="35">
        <f>SUM(G49)</f>
        <v>388031</v>
      </c>
      <c r="H48" s="21">
        <f>H49</f>
        <v>382112.54</v>
      </c>
      <c r="I48" s="14"/>
      <c r="J48" s="14"/>
      <c r="K48" s="14"/>
      <c r="L48" s="14"/>
      <c r="M48" s="22">
        <f>H48/G48*100</f>
        <v>98.474745574451518</v>
      </c>
      <c r="N48" s="21">
        <f>N49</f>
        <v>19527.580000000002</v>
      </c>
      <c r="O48" s="22">
        <f>H48/N48*100</f>
        <v>1956.7838923205024</v>
      </c>
    </row>
    <row r="49" spans="1:15" s="7" customFormat="1" ht="38.25" x14ac:dyDescent="0.25">
      <c r="A49" s="20" t="s">
        <v>52</v>
      </c>
      <c r="B49" s="33"/>
      <c r="C49" s="29" t="s">
        <v>38</v>
      </c>
      <c r="D49" s="28">
        <v>10</v>
      </c>
      <c r="E49" s="28">
        <v>9900020150</v>
      </c>
      <c r="F49" s="28"/>
      <c r="G49" s="35">
        <f>G50</f>
        <v>388031</v>
      </c>
      <c r="H49" s="21">
        <f>H50</f>
        <v>382112.54</v>
      </c>
      <c r="I49" s="14"/>
      <c r="J49" s="14"/>
      <c r="K49" s="14"/>
      <c r="L49" s="14"/>
      <c r="M49" s="22"/>
      <c r="N49" s="22">
        <f>N50</f>
        <v>19527.580000000002</v>
      </c>
      <c r="O49" s="22">
        <f>H49/N49*100</f>
        <v>1956.7838923205024</v>
      </c>
    </row>
    <row r="50" spans="1:15" s="7" customFormat="1" ht="12" customHeight="1" x14ac:dyDescent="0.25">
      <c r="A50" s="20" t="s">
        <v>42</v>
      </c>
      <c r="B50" s="33"/>
      <c r="C50" s="29" t="s">
        <v>38</v>
      </c>
      <c r="D50" s="28">
        <v>10</v>
      </c>
      <c r="E50" s="28">
        <v>9900020150</v>
      </c>
      <c r="F50" s="28">
        <v>200</v>
      </c>
      <c r="G50" s="35">
        <v>388031</v>
      </c>
      <c r="H50" s="21">
        <v>382112.54</v>
      </c>
      <c r="I50" s="14"/>
      <c r="J50" s="14"/>
      <c r="K50" s="14"/>
      <c r="L50" s="14"/>
      <c r="M50" s="22">
        <v>26.9</v>
      </c>
      <c r="N50" s="21">
        <v>19527.580000000002</v>
      </c>
      <c r="O50" s="22">
        <f>H50/N50*100</f>
        <v>1956.7838923205024</v>
      </c>
    </row>
    <row r="51" spans="1:15" s="7" customFormat="1" hidden="1" x14ac:dyDescent="0.25">
      <c r="A51" s="20"/>
      <c r="B51" s="33"/>
      <c r="C51" s="29"/>
      <c r="D51" s="36"/>
      <c r="E51" s="28"/>
      <c r="F51" s="29"/>
      <c r="G51" s="35"/>
      <c r="H51" s="22"/>
      <c r="I51" s="14"/>
      <c r="J51" s="14"/>
      <c r="K51" s="14"/>
      <c r="L51" s="14"/>
      <c r="M51" s="22"/>
      <c r="N51" s="22"/>
      <c r="O51" s="22"/>
    </row>
    <row r="52" spans="1:15" s="7" customFormat="1" x14ac:dyDescent="0.25">
      <c r="A52" s="37" t="s">
        <v>43</v>
      </c>
      <c r="B52" s="33"/>
      <c r="C52" s="38" t="s">
        <v>18</v>
      </c>
      <c r="D52" s="39"/>
      <c r="E52" s="39"/>
      <c r="F52" s="38"/>
      <c r="G52" s="53">
        <f>G53+G54+G55+G60+G61+G58+G59+G62</f>
        <v>17957105.580000002</v>
      </c>
      <c r="H52" s="51">
        <f>H53+H54+H55+H58+H59+H61+H62</f>
        <v>14233067.57</v>
      </c>
      <c r="I52" s="14"/>
      <c r="J52" s="14"/>
      <c r="K52" s="14"/>
      <c r="L52" s="14"/>
      <c r="M52" s="15">
        <f t="shared" ref="M52:M54" si="2">H52/G52*100</f>
        <v>79.26147956635225</v>
      </c>
      <c r="N52" s="13">
        <f>N53+N54+N55+N58+N61+N62</f>
        <v>4774257.3100000005</v>
      </c>
      <c r="O52" s="15">
        <f>H52/N52*100</f>
        <v>298.12108241815724</v>
      </c>
    </row>
    <row r="53" spans="1:15" s="7" customFormat="1" x14ac:dyDescent="0.25">
      <c r="A53" s="40" t="s">
        <v>109</v>
      </c>
      <c r="B53" s="33"/>
      <c r="C53" s="38" t="s">
        <v>18</v>
      </c>
      <c r="D53" s="39" t="s">
        <v>53</v>
      </c>
      <c r="E53" s="39">
        <v>9900020010</v>
      </c>
      <c r="F53" s="38" t="s">
        <v>22</v>
      </c>
      <c r="G53" s="64">
        <v>1170936.58</v>
      </c>
      <c r="H53" s="50">
        <v>924491</v>
      </c>
      <c r="I53" s="14"/>
      <c r="J53" s="14"/>
      <c r="K53" s="14"/>
      <c r="L53" s="14"/>
      <c r="M53" s="22">
        <f t="shared" si="2"/>
        <v>78.953123148650789</v>
      </c>
      <c r="N53" s="21">
        <v>1202254</v>
      </c>
      <c r="O53" s="22">
        <f>H53/N53*100</f>
        <v>76.896479446107051</v>
      </c>
    </row>
    <row r="54" spans="1:15" s="7" customFormat="1" x14ac:dyDescent="0.25">
      <c r="A54" s="40" t="s">
        <v>110</v>
      </c>
      <c r="B54" s="33"/>
      <c r="C54" s="38" t="s">
        <v>18</v>
      </c>
      <c r="D54" s="39" t="s">
        <v>53</v>
      </c>
      <c r="E54" s="39">
        <v>9900020190</v>
      </c>
      <c r="F54" s="38" t="s">
        <v>22</v>
      </c>
      <c r="G54" s="35">
        <v>4968290.04</v>
      </c>
      <c r="H54" s="21">
        <v>3009107.56</v>
      </c>
      <c r="I54" s="14"/>
      <c r="J54" s="14"/>
      <c r="K54" s="14"/>
      <c r="L54" s="14"/>
      <c r="M54" s="22">
        <f t="shared" si="2"/>
        <v>60.566261948748867</v>
      </c>
      <c r="N54" s="21">
        <v>2517047.88</v>
      </c>
      <c r="O54" s="22">
        <f>H54/N54*100</f>
        <v>119.54907905844048</v>
      </c>
    </row>
    <row r="55" spans="1:15" s="7" customFormat="1" ht="13.5" customHeight="1" x14ac:dyDescent="0.25">
      <c r="A55" s="40" t="s">
        <v>139</v>
      </c>
      <c r="B55" s="33"/>
      <c r="C55" s="38" t="s">
        <v>18</v>
      </c>
      <c r="D55" s="39">
        <v>9</v>
      </c>
      <c r="E55" s="39" t="s">
        <v>150</v>
      </c>
      <c r="F55" s="38" t="s">
        <v>30</v>
      </c>
      <c r="G55" s="35">
        <v>300000</v>
      </c>
      <c r="H55" s="21">
        <v>289469.01</v>
      </c>
      <c r="I55" s="14"/>
      <c r="J55" s="14"/>
      <c r="K55" s="14"/>
      <c r="L55" s="14"/>
      <c r="M55" s="22"/>
      <c r="N55" s="21">
        <v>133355.43</v>
      </c>
      <c r="O55" s="22">
        <f>H55/N55*100</f>
        <v>217.0657842729014</v>
      </c>
    </row>
    <row r="56" spans="1:15" s="7" customFormat="1" ht="17.25" hidden="1" customHeight="1" x14ac:dyDescent="0.25">
      <c r="A56" s="16" t="s">
        <v>54</v>
      </c>
      <c r="B56" s="33"/>
      <c r="C56" s="38" t="s">
        <v>45</v>
      </c>
      <c r="D56" s="39">
        <v>0</v>
      </c>
      <c r="E56" s="39"/>
      <c r="F56" s="38"/>
      <c r="G56" s="34">
        <f>G57</f>
        <v>0</v>
      </c>
      <c r="H56" s="21">
        <v>0</v>
      </c>
      <c r="I56" s="14"/>
      <c r="J56" s="14"/>
      <c r="K56" s="14"/>
      <c r="L56" s="14"/>
      <c r="M56" s="21"/>
      <c r="N56" s="21">
        <v>0</v>
      </c>
      <c r="O56" s="21"/>
    </row>
    <row r="57" spans="1:15" s="7" customFormat="1" ht="19.5" hidden="1" customHeight="1" x14ac:dyDescent="0.25">
      <c r="A57" s="40" t="s">
        <v>55</v>
      </c>
      <c r="B57" s="33"/>
      <c r="C57" s="38" t="s">
        <v>45</v>
      </c>
      <c r="D57" s="18" t="s">
        <v>117</v>
      </c>
      <c r="E57" s="39" t="s">
        <v>56</v>
      </c>
      <c r="F57" s="29" t="s">
        <v>22</v>
      </c>
      <c r="G57" s="35">
        <v>0</v>
      </c>
      <c r="H57" s="21">
        <v>0</v>
      </c>
      <c r="I57" s="14"/>
      <c r="J57" s="14"/>
      <c r="K57" s="14"/>
      <c r="L57" s="14"/>
      <c r="M57" s="21"/>
      <c r="N57" s="21">
        <v>0</v>
      </c>
      <c r="O57" s="21"/>
    </row>
    <row r="58" spans="1:15" s="7" customFormat="1" ht="18" customHeight="1" x14ac:dyDescent="0.25">
      <c r="A58" s="40" t="s">
        <v>139</v>
      </c>
      <c r="B58" s="33"/>
      <c r="C58" s="38" t="s">
        <v>18</v>
      </c>
      <c r="D58" s="18" t="s">
        <v>140</v>
      </c>
      <c r="E58" s="39" t="s">
        <v>156</v>
      </c>
      <c r="F58" s="29" t="s">
        <v>22</v>
      </c>
      <c r="G58" s="35">
        <v>1492800</v>
      </c>
      <c r="H58" s="21">
        <v>0</v>
      </c>
      <c r="I58" s="14"/>
      <c r="J58" s="14"/>
      <c r="K58" s="14"/>
      <c r="L58" s="14"/>
      <c r="M58" s="21"/>
      <c r="N58" s="21">
        <v>896000</v>
      </c>
      <c r="O58" s="21"/>
    </row>
    <row r="59" spans="1:15" s="7" customFormat="1" ht="18" customHeight="1" x14ac:dyDescent="0.25">
      <c r="A59" s="40" t="s">
        <v>139</v>
      </c>
      <c r="B59" s="33"/>
      <c r="C59" s="38" t="s">
        <v>18</v>
      </c>
      <c r="D59" s="18" t="s">
        <v>140</v>
      </c>
      <c r="E59" s="39" t="s">
        <v>151</v>
      </c>
      <c r="F59" s="29" t="s">
        <v>22</v>
      </c>
      <c r="G59" s="35">
        <v>15078.96</v>
      </c>
      <c r="H59" s="21"/>
      <c r="I59" s="14"/>
      <c r="J59" s="14"/>
      <c r="K59" s="14"/>
      <c r="L59" s="14"/>
      <c r="M59" s="21"/>
      <c r="N59" s="21"/>
      <c r="O59" s="21"/>
    </row>
    <row r="60" spans="1:15" s="7" customFormat="1" ht="0.75" customHeight="1" x14ac:dyDescent="0.25">
      <c r="A60" s="40" t="s">
        <v>144</v>
      </c>
      <c r="B60" s="33"/>
      <c r="C60" s="38" t="s">
        <v>18</v>
      </c>
      <c r="D60" s="18" t="s">
        <v>140</v>
      </c>
      <c r="E60" s="39">
        <v>9900020020</v>
      </c>
      <c r="F60" s="29" t="s">
        <v>30</v>
      </c>
      <c r="G60" s="35">
        <v>0</v>
      </c>
      <c r="H60" s="21">
        <v>0</v>
      </c>
      <c r="I60" s="14"/>
      <c r="J60" s="14"/>
      <c r="K60" s="14"/>
      <c r="L60" s="14"/>
      <c r="M60" s="21"/>
      <c r="N60" s="21"/>
      <c r="O60" s="21"/>
    </row>
    <row r="61" spans="1:15" s="7" customFormat="1" ht="18" customHeight="1" x14ac:dyDescent="0.25">
      <c r="A61" s="40" t="s">
        <v>154</v>
      </c>
      <c r="B61" s="33"/>
      <c r="C61" s="38" t="s">
        <v>18</v>
      </c>
      <c r="D61" s="18" t="s">
        <v>140</v>
      </c>
      <c r="E61" s="39" t="s">
        <v>155</v>
      </c>
      <c r="F61" s="29"/>
      <c r="G61" s="35">
        <v>10000000</v>
      </c>
      <c r="H61" s="21">
        <v>10000000</v>
      </c>
      <c r="I61" s="14"/>
      <c r="J61" s="14"/>
      <c r="K61" s="14"/>
      <c r="L61" s="14"/>
      <c r="M61" s="21"/>
      <c r="N61" s="21">
        <v>0</v>
      </c>
      <c r="O61" s="21"/>
    </row>
    <row r="62" spans="1:15" s="7" customFormat="1" ht="18" customHeight="1" x14ac:dyDescent="0.25">
      <c r="A62" s="40" t="s">
        <v>160</v>
      </c>
      <c r="B62" s="33"/>
      <c r="C62" s="38" t="s">
        <v>18</v>
      </c>
      <c r="D62" s="18" t="s">
        <v>102</v>
      </c>
      <c r="E62" s="39">
        <v>9900020020</v>
      </c>
      <c r="F62" s="29" t="s">
        <v>22</v>
      </c>
      <c r="G62" s="35">
        <v>10000</v>
      </c>
      <c r="H62" s="21">
        <v>10000</v>
      </c>
      <c r="I62" s="14"/>
      <c r="J62" s="14"/>
      <c r="K62" s="14"/>
      <c r="L62" s="14"/>
      <c r="M62" s="21"/>
      <c r="N62" s="21">
        <v>25600</v>
      </c>
      <c r="O62" s="21"/>
    </row>
    <row r="63" spans="1:15" s="7" customFormat="1" x14ac:dyDescent="0.25">
      <c r="A63" s="16" t="s">
        <v>57</v>
      </c>
      <c r="B63" s="17"/>
      <c r="C63" s="18" t="s">
        <v>45</v>
      </c>
      <c r="D63" s="18"/>
      <c r="E63" s="18"/>
      <c r="F63" s="18"/>
      <c r="G63" s="13">
        <f>G64+G72</f>
        <v>9575267</v>
      </c>
      <c r="H63" s="51">
        <f>H64+H72</f>
        <v>8264487.8300000001</v>
      </c>
      <c r="I63" s="14"/>
      <c r="J63" s="14"/>
      <c r="K63" s="14"/>
      <c r="L63" s="14"/>
      <c r="M63" s="15">
        <f>H63/G63*100</f>
        <v>86.310782038767172</v>
      </c>
      <c r="N63" s="51">
        <f>N64+N72</f>
        <v>7131026.2800000003</v>
      </c>
      <c r="O63" s="15">
        <f>H63/N63*100</f>
        <v>115.8947885689183</v>
      </c>
    </row>
    <row r="64" spans="1:15" s="7" customFormat="1" x14ac:dyDescent="0.25">
      <c r="A64" s="10" t="s">
        <v>111</v>
      </c>
      <c r="B64" s="17"/>
      <c r="C64" s="18" t="s">
        <v>45</v>
      </c>
      <c r="D64" s="18" t="s">
        <v>9</v>
      </c>
      <c r="E64" s="18"/>
      <c r="F64" s="18"/>
      <c r="G64" s="13">
        <f>G65</f>
        <v>21300</v>
      </c>
      <c r="H64" s="21">
        <f>H66+H67</f>
        <v>14683.85</v>
      </c>
      <c r="I64" s="14"/>
      <c r="J64" s="14"/>
      <c r="K64" s="14"/>
      <c r="L64" s="14"/>
      <c r="M64" s="22">
        <f>H64/G64*100</f>
        <v>68.938262910798116</v>
      </c>
      <c r="N64" s="21">
        <f>N66</f>
        <v>12087.76</v>
      </c>
      <c r="O64" s="22">
        <f>H64/N64*100</f>
        <v>121.47701476534942</v>
      </c>
    </row>
    <row r="65" spans="1:15" s="7" customFormat="1" x14ac:dyDescent="0.25">
      <c r="A65" s="20" t="s">
        <v>113</v>
      </c>
      <c r="B65" s="17"/>
      <c r="C65" s="18" t="s">
        <v>45</v>
      </c>
      <c r="D65" s="18" t="s">
        <v>9</v>
      </c>
      <c r="E65" s="18"/>
      <c r="F65" s="18"/>
      <c r="G65" s="21">
        <f>G66+G67</f>
        <v>21300</v>
      </c>
      <c r="H65" s="21">
        <f>H66</f>
        <v>14683.85</v>
      </c>
      <c r="I65" s="14"/>
      <c r="J65" s="14"/>
      <c r="K65" s="14"/>
      <c r="L65" s="14"/>
      <c r="M65" s="21">
        <f>H65/G65*100</f>
        <v>68.938262910798116</v>
      </c>
      <c r="N65" s="21">
        <f>N66</f>
        <v>12087.76</v>
      </c>
      <c r="O65" s="21">
        <f>N65/H65*100</f>
        <v>82.320099973780714</v>
      </c>
    </row>
    <row r="66" spans="1:15" s="7" customFormat="1" x14ac:dyDescent="0.25">
      <c r="A66" s="20" t="s">
        <v>112</v>
      </c>
      <c r="B66" s="17"/>
      <c r="C66" s="18" t="s">
        <v>45</v>
      </c>
      <c r="D66" s="18" t="s">
        <v>9</v>
      </c>
      <c r="E66" s="18" t="s">
        <v>125</v>
      </c>
      <c r="F66" s="18" t="s">
        <v>22</v>
      </c>
      <c r="G66" s="21">
        <v>21300</v>
      </c>
      <c r="H66" s="21">
        <v>14683.85</v>
      </c>
      <c r="I66" s="14"/>
      <c r="J66" s="14"/>
      <c r="K66" s="14"/>
      <c r="L66" s="14"/>
      <c r="M66" s="21">
        <f>H66/G66*100</f>
        <v>68.938262910798116</v>
      </c>
      <c r="N66" s="21">
        <v>12087.76</v>
      </c>
      <c r="O66" s="21">
        <f>N66/H66*100</f>
        <v>82.320099973780714</v>
      </c>
    </row>
    <row r="67" spans="1:15" s="7" customFormat="1" hidden="1" x14ac:dyDescent="0.25">
      <c r="A67" s="20" t="s">
        <v>58</v>
      </c>
      <c r="B67" s="17"/>
      <c r="C67" s="18" t="s">
        <v>45</v>
      </c>
      <c r="D67" s="18" t="s">
        <v>9</v>
      </c>
      <c r="E67" s="18"/>
      <c r="F67" s="18"/>
      <c r="G67" s="21">
        <v>0</v>
      </c>
      <c r="H67" s="21">
        <v>0</v>
      </c>
      <c r="I67" s="14"/>
      <c r="J67" s="14"/>
      <c r="K67" s="14"/>
      <c r="L67" s="14"/>
      <c r="M67" s="21"/>
      <c r="N67" s="21">
        <v>0</v>
      </c>
      <c r="O67" s="21"/>
    </row>
    <row r="68" spans="1:15" s="7" customFormat="1" ht="25.5" hidden="1" x14ac:dyDescent="0.25">
      <c r="A68" s="20" t="s">
        <v>59</v>
      </c>
      <c r="B68" s="17"/>
      <c r="C68" s="18" t="s">
        <v>45</v>
      </c>
      <c r="D68" s="18" t="s">
        <v>11</v>
      </c>
      <c r="E68" s="18">
        <v>3519502</v>
      </c>
      <c r="F68" s="18"/>
      <c r="G68" s="21">
        <f>G69</f>
        <v>0</v>
      </c>
      <c r="H68" s="21">
        <v>0</v>
      </c>
      <c r="I68" s="14"/>
      <c r="J68" s="14"/>
      <c r="K68" s="14"/>
      <c r="L68" s="14"/>
      <c r="M68" s="21">
        <v>0</v>
      </c>
      <c r="N68" s="21">
        <v>0</v>
      </c>
      <c r="O68" s="21">
        <v>0</v>
      </c>
    </row>
    <row r="69" spans="1:15" s="7" customFormat="1" ht="25.5" hidden="1" x14ac:dyDescent="0.25">
      <c r="A69" s="20" t="s">
        <v>15</v>
      </c>
      <c r="B69" s="17"/>
      <c r="C69" s="18" t="s">
        <v>45</v>
      </c>
      <c r="D69" s="18" t="s">
        <v>11</v>
      </c>
      <c r="E69" s="18">
        <v>3519502</v>
      </c>
      <c r="F69" s="18">
        <v>500</v>
      </c>
      <c r="G69" s="21"/>
      <c r="H69" s="21">
        <v>0</v>
      </c>
      <c r="I69" s="14"/>
      <c r="J69" s="14"/>
      <c r="K69" s="14"/>
      <c r="L69" s="14"/>
      <c r="M69" s="21">
        <v>0</v>
      </c>
      <c r="N69" s="21">
        <v>0</v>
      </c>
      <c r="O69" s="21">
        <v>0</v>
      </c>
    </row>
    <row r="70" spans="1:15" s="7" customFormat="1" hidden="1" x14ac:dyDescent="0.25">
      <c r="A70" s="23" t="s">
        <v>60</v>
      </c>
      <c r="B70" s="26"/>
      <c r="C70" s="24"/>
      <c r="D70" s="24"/>
      <c r="E70" s="24"/>
      <c r="F70" s="24"/>
      <c r="G70" s="25"/>
      <c r="H70" s="21">
        <v>0</v>
      </c>
      <c r="I70" s="14"/>
      <c r="J70" s="14"/>
      <c r="K70" s="14"/>
      <c r="L70" s="14"/>
      <c r="M70" s="21">
        <v>0</v>
      </c>
      <c r="N70" s="21">
        <v>0</v>
      </c>
      <c r="O70" s="21">
        <v>0</v>
      </c>
    </row>
    <row r="71" spans="1:15" s="7" customFormat="1" hidden="1" x14ac:dyDescent="0.25">
      <c r="A71" s="23" t="s">
        <v>61</v>
      </c>
      <c r="B71" s="26"/>
      <c r="C71" s="18" t="s">
        <v>45</v>
      </c>
      <c r="D71" s="18" t="s">
        <v>11</v>
      </c>
      <c r="E71" s="24">
        <v>3519502</v>
      </c>
      <c r="F71" s="24">
        <v>500</v>
      </c>
      <c r="G71" s="25"/>
      <c r="H71" s="21">
        <v>0</v>
      </c>
      <c r="I71" s="14"/>
      <c r="J71" s="14"/>
      <c r="K71" s="14"/>
      <c r="L71" s="14"/>
      <c r="M71" s="21">
        <v>0</v>
      </c>
      <c r="N71" s="21">
        <v>0</v>
      </c>
      <c r="O71" s="21">
        <v>0</v>
      </c>
    </row>
    <row r="72" spans="1:15" s="7" customFormat="1" x14ac:dyDescent="0.25">
      <c r="A72" s="16" t="s">
        <v>62</v>
      </c>
      <c r="B72" s="26"/>
      <c r="C72" s="18" t="s">
        <v>45</v>
      </c>
      <c r="D72" s="18" t="s">
        <v>38</v>
      </c>
      <c r="E72" s="18"/>
      <c r="F72" s="18"/>
      <c r="G72" s="41">
        <f>G73</f>
        <v>9553967</v>
      </c>
      <c r="H72" s="52">
        <f>H73</f>
        <v>8249803.9800000004</v>
      </c>
      <c r="I72" s="14"/>
      <c r="J72" s="14"/>
      <c r="K72" s="14"/>
      <c r="L72" s="14"/>
      <c r="M72" s="15">
        <f>H72/G72*100</f>
        <v>86.349513034742529</v>
      </c>
      <c r="N72" s="52">
        <f>N73</f>
        <v>7118938.5200000005</v>
      </c>
      <c r="O72" s="15">
        <f>H72/N72*100</f>
        <v>115.88531010378777</v>
      </c>
    </row>
    <row r="73" spans="1:15" s="7" customFormat="1" x14ac:dyDescent="0.25">
      <c r="A73" s="20" t="s">
        <v>63</v>
      </c>
      <c r="B73" s="17"/>
      <c r="C73" s="18" t="s">
        <v>45</v>
      </c>
      <c r="D73" s="18" t="s">
        <v>38</v>
      </c>
      <c r="E73" s="18" t="s">
        <v>64</v>
      </c>
      <c r="F73" s="18"/>
      <c r="G73" s="42">
        <f>G74+G79+G81+G83+G86+G88+G89+G90</f>
        <v>9553967</v>
      </c>
      <c r="H73" s="21">
        <f>H74+H79+H81+H83+H86+H88+H89+H90</f>
        <v>8249803.9800000004</v>
      </c>
      <c r="I73" s="14"/>
      <c r="J73" s="14"/>
      <c r="K73" s="14"/>
      <c r="L73" s="14"/>
      <c r="M73" s="22">
        <v>40.6</v>
      </c>
      <c r="N73" s="21">
        <f>N74+N79+N81+N83+N85+N88+N91+N89+N90</f>
        <v>7118938.5200000005</v>
      </c>
      <c r="O73" s="22">
        <v>102</v>
      </c>
    </row>
    <row r="74" spans="1:15" s="7" customFormat="1" x14ac:dyDescent="0.25">
      <c r="A74" s="20" t="s">
        <v>65</v>
      </c>
      <c r="B74" s="17"/>
      <c r="C74" s="18" t="s">
        <v>45</v>
      </c>
      <c r="D74" s="18" t="s">
        <v>38</v>
      </c>
      <c r="E74" s="18" t="s">
        <v>66</v>
      </c>
      <c r="F74" s="18"/>
      <c r="G74" s="21">
        <f>G75</f>
        <v>1700000</v>
      </c>
      <c r="H74" s="21">
        <f>H75</f>
        <v>1072472.08</v>
      </c>
      <c r="I74" s="14"/>
      <c r="J74" s="14"/>
      <c r="K74" s="14"/>
      <c r="L74" s="14"/>
      <c r="M74" s="22">
        <f>H74/G74*100</f>
        <v>63.086592941176477</v>
      </c>
      <c r="N74" s="21">
        <f>N75</f>
        <v>1054898.31</v>
      </c>
      <c r="O74" s="22">
        <f>H74/N74*100</f>
        <v>101.66592076538639</v>
      </c>
    </row>
    <row r="75" spans="1:15" s="7" customFormat="1" ht="25.5" x14ac:dyDescent="0.25">
      <c r="A75" s="20" t="s">
        <v>15</v>
      </c>
      <c r="B75" s="17"/>
      <c r="C75" s="18" t="s">
        <v>45</v>
      </c>
      <c r="D75" s="18" t="s">
        <v>38</v>
      </c>
      <c r="E75" s="18" t="s">
        <v>66</v>
      </c>
      <c r="F75" s="18" t="s">
        <v>22</v>
      </c>
      <c r="G75" s="21">
        <v>1700000</v>
      </c>
      <c r="H75" s="21">
        <v>1072472.08</v>
      </c>
      <c r="I75" s="14"/>
      <c r="J75" s="14"/>
      <c r="K75" s="14"/>
      <c r="L75" s="14"/>
      <c r="M75" s="22">
        <f>H75/G75*100</f>
        <v>63.086592941176477</v>
      </c>
      <c r="N75" s="21">
        <v>1054898.31</v>
      </c>
      <c r="O75" s="22">
        <f>H75/N75*100</f>
        <v>101.66592076538639</v>
      </c>
    </row>
    <row r="76" spans="1:15" s="7" customFormat="1" hidden="1" x14ac:dyDescent="0.25">
      <c r="A76" s="20"/>
      <c r="B76" s="17"/>
      <c r="C76" s="18"/>
      <c r="D76" s="18"/>
      <c r="E76" s="18"/>
      <c r="F76" s="18"/>
      <c r="G76" s="21"/>
      <c r="H76" s="21"/>
      <c r="I76" s="14"/>
      <c r="J76" s="14"/>
      <c r="K76" s="14"/>
      <c r="L76" s="14"/>
      <c r="M76" s="22"/>
      <c r="N76" s="21"/>
      <c r="O76" s="22"/>
    </row>
    <row r="77" spans="1:15" s="7" customFormat="1" hidden="1" x14ac:dyDescent="0.25">
      <c r="A77" s="20"/>
      <c r="B77" s="17"/>
      <c r="C77" s="18"/>
      <c r="D77" s="18"/>
      <c r="E77" s="18"/>
      <c r="F77" s="18"/>
      <c r="G77" s="21"/>
      <c r="H77" s="21"/>
      <c r="I77" s="14"/>
      <c r="J77" s="14"/>
      <c r="K77" s="14"/>
      <c r="L77" s="14"/>
      <c r="M77" s="22"/>
      <c r="N77" s="21"/>
      <c r="O77" s="22"/>
    </row>
    <row r="78" spans="1:15" s="7" customFormat="1" hidden="1" x14ac:dyDescent="0.25">
      <c r="A78" s="20"/>
      <c r="B78" s="17"/>
      <c r="C78" s="18"/>
      <c r="D78" s="18"/>
      <c r="E78" s="18"/>
      <c r="F78" s="18"/>
      <c r="G78" s="21"/>
      <c r="H78" s="21"/>
      <c r="I78" s="14"/>
      <c r="J78" s="14"/>
      <c r="K78" s="14"/>
      <c r="L78" s="14"/>
      <c r="M78" s="22"/>
      <c r="N78" s="21"/>
      <c r="O78" s="22"/>
    </row>
    <row r="79" spans="1:15" s="7" customFormat="1" x14ac:dyDescent="0.25">
      <c r="A79" s="20" t="s">
        <v>68</v>
      </c>
      <c r="B79" s="17"/>
      <c r="C79" s="18" t="s">
        <v>45</v>
      </c>
      <c r="D79" s="18" t="s">
        <v>38</v>
      </c>
      <c r="E79" s="18" t="s">
        <v>69</v>
      </c>
      <c r="F79" s="18"/>
      <c r="G79" s="21">
        <f>G80</f>
        <v>1150000</v>
      </c>
      <c r="H79" s="21">
        <f>H80</f>
        <v>1099391.8999999999</v>
      </c>
      <c r="I79" s="14"/>
      <c r="J79" s="14"/>
      <c r="K79" s="14"/>
      <c r="L79" s="14"/>
      <c r="M79" s="22">
        <f t="shared" ref="M79:M96" si="3">H79/G79*100</f>
        <v>95.599295652173907</v>
      </c>
      <c r="N79" s="21">
        <f>N80</f>
        <v>772239.01</v>
      </c>
      <c r="O79" s="22">
        <f t="shared" ref="O79:O84" si="4">H79/N79*100</f>
        <v>142.36420146658998</v>
      </c>
    </row>
    <row r="80" spans="1:15" s="7" customFormat="1" ht="25.5" x14ac:dyDescent="0.25">
      <c r="A80" s="20" t="s">
        <v>15</v>
      </c>
      <c r="B80" s="17"/>
      <c r="C80" s="18" t="s">
        <v>45</v>
      </c>
      <c r="D80" s="18" t="s">
        <v>38</v>
      </c>
      <c r="E80" s="18" t="s">
        <v>69</v>
      </c>
      <c r="F80" s="18" t="s">
        <v>22</v>
      </c>
      <c r="G80" s="21">
        <v>1150000</v>
      </c>
      <c r="H80" s="21">
        <v>1099391.8999999999</v>
      </c>
      <c r="I80" s="14"/>
      <c r="J80" s="14"/>
      <c r="K80" s="14"/>
      <c r="L80" s="14"/>
      <c r="M80" s="22">
        <f t="shared" si="3"/>
        <v>95.599295652173907</v>
      </c>
      <c r="N80" s="21">
        <v>772239.01</v>
      </c>
      <c r="O80" s="22">
        <f t="shared" si="4"/>
        <v>142.36420146658998</v>
      </c>
    </row>
    <row r="81" spans="1:15" s="7" customFormat="1" x14ac:dyDescent="0.25">
      <c r="A81" s="20" t="s">
        <v>70</v>
      </c>
      <c r="B81" s="17"/>
      <c r="C81" s="18" t="s">
        <v>45</v>
      </c>
      <c r="D81" s="18" t="s">
        <v>38</v>
      </c>
      <c r="E81" s="18" t="s">
        <v>132</v>
      </c>
      <c r="F81" s="18"/>
      <c r="G81" s="21">
        <f>G82</f>
        <v>40000</v>
      </c>
      <c r="H81" s="21">
        <f>H82</f>
        <v>40000</v>
      </c>
      <c r="I81" s="14"/>
      <c r="J81" s="14"/>
      <c r="K81" s="14"/>
      <c r="L81" s="14"/>
      <c r="M81" s="22">
        <v>0</v>
      </c>
      <c r="N81" s="21">
        <f>N82</f>
        <v>34480</v>
      </c>
      <c r="O81" s="22"/>
    </row>
    <row r="82" spans="1:15" s="7" customFormat="1" ht="25.5" x14ac:dyDescent="0.25">
      <c r="A82" s="20" t="s">
        <v>15</v>
      </c>
      <c r="B82" s="17"/>
      <c r="C82" s="18" t="s">
        <v>45</v>
      </c>
      <c r="D82" s="18" t="s">
        <v>38</v>
      </c>
      <c r="E82" s="18" t="s">
        <v>132</v>
      </c>
      <c r="F82" s="18" t="s">
        <v>22</v>
      </c>
      <c r="G82" s="21">
        <v>40000</v>
      </c>
      <c r="H82" s="21">
        <v>40000</v>
      </c>
      <c r="I82" s="14"/>
      <c r="J82" s="14"/>
      <c r="K82" s="14"/>
      <c r="L82" s="14"/>
      <c r="M82" s="22">
        <v>0</v>
      </c>
      <c r="N82" s="21">
        <v>34480</v>
      </c>
      <c r="O82" s="22"/>
    </row>
    <row r="83" spans="1:15" s="7" customFormat="1" ht="25.5" x14ac:dyDescent="0.25">
      <c r="A83" s="20" t="s">
        <v>71</v>
      </c>
      <c r="B83" s="17"/>
      <c r="C83" s="18" t="s">
        <v>45</v>
      </c>
      <c r="D83" s="18" t="s">
        <v>38</v>
      </c>
      <c r="E83" s="18" t="s">
        <v>72</v>
      </c>
      <c r="F83" s="18"/>
      <c r="G83" s="21">
        <f>G84</f>
        <v>5530633</v>
      </c>
      <c r="H83" s="21">
        <f>SUM(H84)</f>
        <v>5018000</v>
      </c>
      <c r="I83" s="14"/>
      <c r="J83" s="14"/>
      <c r="K83" s="14"/>
      <c r="L83" s="14"/>
      <c r="M83" s="22">
        <f t="shared" si="3"/>
        <v>90.731024821209445</v>
      </c>
      <c r="N83" s="21">
        <f>N84</f>
        <v>4134931.2</v>
      </c>
      <c r="O83" s="22">
        <f t="shared" si="4"/>
        <v>121.35631180513957</v>
      </c>
    </row>
    <row r="84" spans="1:15" s="7" customFormat="1" ht="25.5" x14ac:dyDescent="0.25">
      <c r="A84" s="20" t="s">
        <v>15</v>
      </c>
      <c r="B84" s="17"/>
      <c r="C84" s="18" t="s">
        <v>45</v>
      </c>
      <c r="D84" s="18" t="s">
        <v>38</v>
      </c>
      <c r="E84" s="18" t="s">
        <v>72</v>
      </c>
      <c r="F84" s="18" t="s">
        <v>22</v>
      </c>
      <c r="G84" s="21">
        <v>5530633</v>
      </c>
      <c r="H84" s="21">
        <v>5018000</v>
      </c>
      <c r="I84" s="14"/>
      <c r="J84" s="14"/>
      <c r="K84" s="14"/>
      <c r="L84" s="14"/>
      <c r="M84" s="22">
        <f t="shared" si="3"/>
        <v>90.731024821209445</v>
      </c>
      <c r="N84" s="21">
        <v>4134931.2</v>
      </c>
      <c r="O84" s="22">
        <f t="shared" si="4"/>
        <v>121.35631180513957</v>
      </c>
    </row>
    <row r="85" spans="1:15" s="7" customFormat="1" ht="14.25" customHeight="1" x14ac:dyDescent="0.25">
      <c r="A85" s="20" t="s">
        <v>123</v>
      </c>
      <c r="B85" s="17"/>
      <c r="C85" s="18" t="s">
        <v>45</v>
      </c>
      <c r="D85" s="18" t="s">
        <v>38</v>
      </c>
      <c r="E85" s="18"/>
      <c r="F85" s="18"/>
      <c r="G85" s="21"/>
      <c r="H85" s="21"/>
      <c r="I85" s="14"/>
      <c r="J85" s="14"/>
      <c r="K85" s="14"/>
      <c r="L85" s="14"/>
      <c r="M85" s="21"/>
      <c r="N85" s="21">
        <v>0</v>
      </c>
      <c r="O85" s="22"/>
    </row>
    <row r="86" spans="1:15" s="7" customFormat="1" ht="17.25" hidden="1" customHeight="1" x14ac:dyDescent="0.25">
      <c r="A86" s="20" t="s">
        <v>123</v>
      </c>
      <c r="B86" s="17"/>
      <c r="C86" s="18" t="s">
        <v>45</v>
      </c>
      <c r="D86" s="18" t="s">
        <v>38</v>
      </c>
      <c r="E86" s="18" t="s">
        <v>67</v>
      </c>
      <c r="F86" s="18"/>
      <c r="G86" s="21">
        <f>G87</f>
        <v>0</v>
      </c>
      <c r="H86" s="21">
        <f>H87</f>
        <v>0</v>
      </c>
      <c r="I86" s="14"/>
      <c r="J86" s="14"/>
      <c r="K86" s="14"/>
      <c r="L86" s="14"/>
      <c r="M86" s="21" t="e">
        <f>H86/G86*100</f>
        <v>#DIV/0!</v>
      </c>
      <c r="N86" s="21">
        <f>N87</f>
        <v>0</v>
      </c>
      <c r="O86" s="22" t="e">
        <f>H86/N86*100</f>
        <v>#DIV/0!</v>
      </c>
    </row>
    <row r="87" spans="1:15" s="7" customFormat="1" ht="15" hidden="1" customHeight="1" x14ac:dyDescent="0.25">
      <c r="A87" s="20" t="s">
        <v>123</v>
      </c>
      <c r="B87" s="17"/>
      <c r="C87" s="18" t="s">
        <v>45</v>
      </c>
      <c r="D87" s="18" t="s">
        <v>38</v>
      </c>
      <c r="E87" s="18" t="s">
        <v>67</v>
      </c>
      <c r="F87" s="18" t="s">
        <v>22</v>
      </c>
      <c r="G87" s="21">
        <v>0</v>
      </c>
      <c r="H87" s="21">
        <v>0</v>
      </c>
      <c r="I87" s="14"/>
      <c r="J87" s="14"/>
      <c r="K87" s="14"/>
      <c r="L87" s="14"/>
      <c r="M87" s="21">
        <v>0</v>
      </c>
      <c r="N87" s="21">
        <v>0</v>
      </c>
      <c r="O87" s="22"/>
    </row>
    <row r="88" spans="1:15" s="7" customFormat="1" ht="16.5" customHeight="1" x14ac:dyDescent="0.25">
      <c r="A88" s="20" t="s">
        <v>122</v>
      </c>
      <c r="B88" s="17"/>
      <c r="C88" s="18" t="s">
        <v>45</v>
      </c>
      <c r="D88" s="18" t="s">
        <v>38</v>
      </c>
      <c r="E88" s="18" t="s">
        <v>24</v>
      </c>
      <c r="F88" s="18" t="s">
        <v>25</v>
      </c>
      <c r="G88" s="21">
        <v>400000</v>
      </c>
      <c r="H88" s="21">
        <v>286606</v>
      </c>
      <c r="I88" s="14"/>
      <c r="J88" s="14"/>
      <c r="K88" s="14"/>
      <c r="L88" s="14"/>
      <c r="M88" s="22">
        <f>H88/G88*100</f>
        <v>71.651499999999999</v>
      </c>
      <c r="N88" s="21">
        <v>389056</v>
      </c>
      <c r="O88" s="22">
        <f>H88/N88*100</f>
        <v>73.667029939134736</v>
      </c>
    </row>
    <row r="89" spans="1:15" s="7" customFormat="1" ht="16.5" customHeight="1" x14ac:dyDescent="0.25">
      <c r="A89" s="20" t="s">
        <v>141</v>
      </c>
      <c r="B89" s="43"/>
      <c r="C89" s="18" t="s">
        <v>45</v>
      </c>
      <c r="D89" s="18" t="s">
        <v>38</v>
      </c>
      <c r="E89" s="18" t="s">
        <v>143</v>
      </c>
      <c r="F89" s="18" t="s">
        <v>22</v>
      </c>
      <c r="G89" s="35">
        <v>600000</v>
      </c>
      <c r="H89" s="21">
        <v>600000</v>
      </c>
      <c r="I89" s="14"/>
      <c r="J89" s="14"/>
      <c r="K89" s="14"/>
      <c r="L89" s="14"/>
      <c r="M89" s="22"/>
      <c r="N89" s="21">
        <v>600000</v>
      </c>
      <c r="O89" s="22"/>
    </row>
    <row r="90" spans="1:15" s="7" customFormat="1" ht="16.5" customHeight="1" x14ac:dyDescent="0.25">
      <c r="A90" s="20" t="s">
        <v>141</v>
      </c>
      <c r="B90" s="43"/>
      <c r="C90" s="18" t="s">
        <v>45</v>
      </c>
      <c r="D90" s="18" t="s">
        <v>38</v>
      </c>
      <c r="E90" s="18" t="s">
        <v>142</v>
      </c>
      <c r="F90" s="18" t="s">
        <v>22</v>
      </c>
      <c r="G90" s="35">
        <v>133334</v>
      </c>
      <c r="H90" s="21">
        <v>133334</v>
      </c>
      <c r="I90" s="14"/>
      <c r="J90" s="14"/>
      <c r="K90" s="14"/>
      <c r="L90" s="14"/>
      <c r="M90" s="22"/>
      <c r="N90" s="21">
        <v>133334</v>
      </c>
      <c r="O90" s="22"/>
    </row>
    <row r="91" spans="1:15" s="7" customFormat="1" ht="16.5" customHeight="1" x14ac:dyDescent="0.25">
      <c r="A91" s="20" t="s">
        <v>145</v>
      </c>
      <c r="B91" s="43"/>
      <c r="C91" s="18" t="s">
        <v>45</v>
      </c>
      <c r="D91" s="18" t="s">
        <v>38</v>
      </c>
      <c r="E91" s="18" t="s">
        <v>138</v>
      </c>
      <c r="F91" s="18" t="s">
        <v>22</v>
      </c>
      <c r="G91" s="35"/>
      <c r="H91" s="21"/>
      <c r="I91" s="14"/>
      <c r="J91" s="14"/>
      <c r="K91" s="14"/>
      <c r="L91" s="14"/>
      <c r="M91" s="22"/>
      <c r="N91" s="21"/>
      <c r="O91" s="22"/>
    </row>
    <row r="92" spans="1:15" s="7" customFormat="1" ht="16.5" customHeight="1" x14ac:dyDescent="0.25">
      <c r="A92" s="10" t="s">
        <v>73</v>
      </c>
      <c r="B92" s="43"/>
      <c r="C92" s="29" t="s">
        <v>74</v>
      </c>
      <c r="D92" s="29"/>
      <c r="E92" s="28"/>
      <c r="F92" s="28"/>
      <c r="G92" s="34">
        <f t="shared" ref="G92:H95" si="5">G93</f>
        <v>380000</v>
      </c>
      <c r="H92" s="51">
        <f>H93</f>
        <v>194300</v>
      </c>
      <c r="I92" s="14"/>
      <c r="J92" s="14"/>
      <c r="K92" s="14"/>
      <c r="L92" s="14"/>
      <c r="M92" s="15">
        <f t="shared" si="3"/>
        <v>51.131578947368418</v>
      </c>
      <c r="N92" s="51">
        <f t="shared" ref="N92" si="6">N93</f>
        <v>333786</v>
      </c>
      <c r="O92" s="15">
        <f>H92/N92*100</f>
        <v>58.210949530537526</v>
      </c>
    </row>
    <row r="93" spans="1:15" s="7" customFormat="1" ht="16.5" customHeight="1" x14ac:dyDescent="0.25">
      <c r="A93" s="20" t="s">
        <v>75</v>
      </c>
      <c r="B93" s="43"/>
      <c r="C93" s="29" t="s">
        <v>74</v>
      </c>
      <c r="D93" s="29" t="s">
        <v>74</v>
      </c>
      <c r="E93" s="28"/>
      <c r="F93" s="28"/>
      <c r="G93" s="35">
        <f t="shared" si="5"/>
        <v>380000</v>
      </c>
      <c r="H93" s="21">
        <f t="shared" si="5"/>
        <v>194300</v>
      </c>
      <c r="I93" s="14"/>
      <c r="J93" s="14"/>
      <c r="K93" s="14"/>
      <c r="L93" s="14"/>
      <c r="M93" s="22">
        <f t="shared" si="3"/>
        <v>51.131578947368418</v>
      </c>
      <c r="N93" s="21">
        <f>N94</f>
        <v>333786</v>
      </c>
      <c r="O93" s="22">
        <f>H93/N93*100</f>
        <v>58.210949530537526</v>
      </c>
    </row>
    <row r="94" spans="1:15" s="7" customFormat="1" ht="19.5" customHeight="1" x14ac:dyDescent="0.25">
      <c r="A94" s="20" t="s">
        <v>76</v>
      </c>
      <c r="B94" s="43"/>
      <c r="C94" s="29" t="s">
        <v>74</v>
      </c>
      <c r="D94" s="29" t="s">
        <v>74</v>
      </c>
      <c r="E94" s="28">
        <v>9900020090</v>
      </c>
      <c r="F94" s="28"/>
      <c r="G94" s="35">
        <f t="shared" si="5"/>
        <v>380000</v>
      </c>
      <c r="H94" s="21">
        <f t="shared" si="5"/>
        <v>194300</v>
      </c>
      <c r="I94" s="14"/>
      <c r="J94" s="14"/>
      <c r="K94" s="14"/>
      <c r="L94" s="14"/>
      <c r="M94" s="22">
        <f t="shared" si="3"/>
        <v>51.131578947368418</v>
      </c>
      <c r="N94" s="21">
        <f>N95</f>
        <v>333786</v>
      </c>
      <c r="O94" s="22">
        <f>H93/N93*100</f>
        <v>58.210949530537526</v>
      </c>
    </row>
    <row r="95" spans="1:15" s="7" customFormat="1" ht="18" customHeight="1" x14ac:dyDescent="0.25">
      <c r="A95" s="20" t="s">
        <v>77</v>
      </c>
      <c r="B95" s="43"/>
      <c r="C95" s="29" t="s">
        <v>74</v>
      </c>
      <c r="D95" s="29" t="s">
        <v>74</v>
      </c>
      <c r="E95" s="28">
        <v>9900020090</v>
      </c>
      <c r="F95" s="28"/>
      <c r="G95" s="35">
        <f t="shared" si="5"/>
        <v>380000</v>
      </c>
      <c r="H95" s="21">
        <f t="shared" si="5"/>
        <v>194300</v>
      </c>
      <c r="I95" s="14"/>
      <c r="J95" s="14"/>
      <c r="K95" s="14"/>
      <c r="L95" s="14"/>
      <c r="M95" s="22">
        <f t="shared" si="3"/>
        <v>51.131578947368418</v>
      </c>
      <c r="N95" s="21">
        <f>N96</f>
        <v>333786</v>
      </c>
      <c r="O95" s="22">
        <f>H95/N95*100</f>
        <v>58.210949530537526</v>
      </c>
    </row>
    <row r="96" spans="1:15" s="7" customFormat="1" ht="29.25" customHeight="1" x14ac:dyDescent="0.25">
      <c r="A96" s="20" t="s">
        <v>15</v>
      </c>
      <c r="B96" s="43"/>
      <c r="C96" s="29" t="s">
        <v>74</v>
      </c>
      <c r="D96" s="29" t="s">
        <v>74</v>
      </c>
      <c r="E96" s="28">
        <v>9900020090</v>
      </c>
      <c r="F96" s="28">
        <v>200</v>
      </c>
      <c r="G96" s="35">
        <v>380000</v>
      </c>
      <c r="H96" s="21">
        <v>194300</v>
      </c>
      <c r="I96" s="14"/>
      <c r="J96" s="14"/>
      <c r="K96" s="14"/>
      <c r="L96" s="14"/>
      <c r="M96" s="22">
        <f t="shared" si="3"/>
        <v>51.131578947368418</v>
      </c>
      <c r="N96" s="21">
        <v>333786</v>
      </c>
      <c r="O96" s="22">
        <f>H96/N96*100</f>
        <v>58.210949530537526</v>
      </c>
    </row>
    <row r="97" spans="1:15" s="7" customFormat="1" ht="16.5" hidden="1" customHeight="1" x14ac:dyDescent="0.25">
      <c r="A97" s="20"/>
      <c r="B97" s="17"/>
      <c r="C97" s="44"/>
      <c r="D97" s="44"/>
      <c r="E97" s="44"/>
      <c r="F97" s="44"/>
      <c r="G97" s="21"/>
      <c r="H97" s="22"/>
      <c r="I97" s="14"/>
      <c r="J97" s="14"/>
      <c r="K97" s="14"/>
      <c r="L97" s="14"/>
      <c r="M97" s="22"/>
      <c r="N97" s="22"/>
      <c r="O97" s="22"/>
    </row>
    <row r="98" spans="1:15" s="7" customFormat="1" ht="25.5" x14ac:dyDescent="0.25">
      <c r="A98" s="10" t="s">
        <v>78</v>
      </c>
      <c r="B98" s="17"/>
      <c r="C98" s="18" t="s">
        <v>79</v>
      </c>
      <c r="D98" s="18"/>
      <c r="E98" s="18"/>
      <c r="F98" s="18"/>
      <c r="G98" s="13">
        <f>G99</f>
        <v>3373000</v>
      </c>
      <c r="H98" s="51">
        <f>H99</f>
        <v>1885152.83</v>
      </c>
      <c r="I98" s="14"/>
      <c r="J98" s="14"/>
      <c r="K98" s="14"/>
      <c r="L98" s="14"/>
      <c r="M98" s="15">
        <f>H98/G98*100</f>
        <v>55.889499851764015</v>
      </c>
      <c r="N98" s="51">
        <f>N99</f>
        <v>2172686.63</v>
      </c>
      <c r="O98" s="15">
        <f>H98/N98*100</f>
        <v>86.765979224532714</v>
      </c>
    </row>
    <row r="99" spans="1:15" s="7" customFormat="1" x14ac:dyDescent="0.25">
      <c r="A99" s="20" t="s">
        <v>80</v>
      </c>
      <c r="B99" s="17"/>
      <c r="C99" s="18" t="s">
        <v>79</v>
      </c>
      <c r="D99" s="18" t="s">
        <v>9</v>
      </c>
      <c r="E99" s="18" t="s">
        <v>64</v>
      </c>
      <c r="F99" s="18"/>
      <c r="G99" s="13">
        <f>G100+G115</f>
        <v>3373000</v>
      </c>
      <c r="H99" s="13">
        <f>H100+H115</f>
        <v>1885152.83</v>
      </c>
      <c r="I99" s="14"/>
      <c r="J99" s="14"/>
      <c r="K99" s="14"/>
      <c r="L99" s="14"/>
      <c r="M99" s="22">
        <f>H99/G99*100</f>
        <v>55.889499851764015</v>
      </c>
      <c r="N99" s="21">
        <f>N100</f>
        <v>2172686.63</v>
      </c>
      <c r="O99" s="22">
        <v>126.4</v>
      </c>
    </row>
    <row r="100" spans="1:15" s="7" customFormat="1" ht="25.5" x14ac:dyDescent="0.25">
      <c r="A100" s="20" t="s">
        <v>81</v>
      </c>
      <c r="B100" s="17"/>
      <c r="C100" s="18" t="s">
        <v>79</v>
      </c>
      <c r="D100" s="18" t="s">
        <v>9</v>
      </c>
      <c r="E100" s="18" t="s">
        <v>82</v>
      </c>
      <c r="F100" s="18"/>
      <c r="G100" s="21">
        <f>SUM(G105+G106+G112+G114+G117+G116)</f>
        <v>3373000</v>
      </c>
      <c r="H100" s="21">
        <f>SUM(H105+H106+H112+H113+H114+H117+H116)</f>
        <v>1885152.83</v>
      </c>
      <c r="I100" s="14"/>
      <c r="J100" s="14"/>
      <c r="K100" s="14"/>
      <c r="L100" s="14"/>
      <c r="M100" s="22">
        <f>H100/G100*100</f>
        <v>55.889499851764015</v>
      </c>
      <c r="N100" s="21">
        <f>N105+N106+N114+N115+N117+N116</f>
        <v>2172686.63</v>
      </c>
      <c r="O100" s="22">
        <v>126.4</v>
      </c>
    </row>
    <row r="101" spans="1:15" s="7" customFormat="1" ht="25.5" hidden="1" x14ac:dyDescent="0.25">
      <c r="A101" s="20" t="s">
        <v>59</v>
      </c>
      <c r="B101" s="17"/>
      <c r="C101" s="18" t="s">
        <v>79</v>
      </c>
      <c r="D101" s="18" t="s">
        <v>9</v>
      </c>
      <c r="E101" s="18">
        <v>4409502</v>
      </c>
      <c r="F101" s="18"/>
      <c r="G101" s="21">
        <f>G102</f>
        <v>0</v>
      </c>
      <c r="H101" s="21">
        <v>0</v>
      </c>
      <c r="I101" s="14"/>
      <c r="J101" s="14"/>
      <c r="K101" s="14"/>
      <c r="L101" s="14"/>
      <c r="M101" s="22">
        <v>0</v>
      </c>
      <c r="N101" s="21">
        <v>0</v>
      </c>
      <c r="O101" s="22">
        <v>0</v>
      </c>
    </row>
    <row r="102" spans="1:15" s="7" customFormat="1" ht="27.75" hidden="1" customHeight="1" x14ac:dyDescent="0.25">
      <c r="A102" s="20" t="s">
        <v>15</v>
      </c>
      <c r="B102" s="17"/>
      <c r="C102" s="18" t="s">
        <v>79</v>
      </c>
      <c r="D102" s="18" t="s">
        <v>9</v>
      </c>
      <c r="E102" s="18">
        <v>4409502</v>
      </c>
      <c r="F102" s="18" t="s">
        <v>83</v>
      </c>
      <c r="G102" s="21"/>
      <c r="H102" s="21">
        <v>0</v>
      </c>
      <c r="I102" s="14"/>
      <c r="J102" s="14"/>
      <c r="K102" s="14"/>
      <c r="L102" s="14"/>
      <c r="M102" s="22">
        <v>0</v>
      </c>
      <c r="N102" s="21">
        <v>0</v>
      </c>
      <c r="O102" s="22">
        <v>0</v>
      </c>
    </row>
    <row r="103" spans="1:15" s="7" customFormat="1" ht="13.5" hidden="1" customHeight="1" x14ac:dyDescent="0.25">
      <c r="A103" s="23" t="s">
        <v>60</v>
      </c>
      <c r="B103" s="17"/>
      <c r="C103" s="18"/>
      <c r="D103" s="18"/>
      <c r="E103" s="18"/>
      <c r="F103" s="18"/>
      <c r="G103" s="21"/>
      <c r="H103" s="21">
        <v>0</v>
      </c>
      <c r="I103" s="14"/>
      <c r="J103" s="14"/>
      <c r="K103" s="14"/>
      <c r="L103" s="14"/>
      <c r="M103" s="22">
        <v>0</v>
      </c>
      <c r="N103" s="21">
        <v>0</v>
      </c>
      <c r="O103" s="22">
        <v>0</v>
      </c>
    </row>
    <row r="104" spans="1:15" s="7" customFormat="1" hidden="1" x14ac:dyDescent="0.25">
      <c r="A104" s="23" t="s">
        <v>61</v>
      </c>
      <c r="B104" s="17"/>
      <c r="C104" s="18" t="s">
        <v>79</v>
      </c>
      <c r="D104" s="18" t="s">
        <v>9</v>
      </c>
      <c r="E104" s="24">
        <v>4409502</v>
      </c>
      <c r="F104" s="24" t="s">
        <v>83</v>
      </c>
      <c r="G104" s="25"/>
      <c r="H104" s="21">
        <v>0</v>
      </c>
      <c r="I104" s="14"/>
      <c r="J104" s="14"/>
      <c r="K104" s="14"/>
      <c r="L104" s="14"/>
      <c r="M104" s="22">
        <v>0</v>
      </c>
      <c r="N104" s="21">
        <v>0</v>
      </c>
      <c r="O104" s="22">
        <v>0</v>
      </c>
    </row>
    <row r="105" spans="1:15" s="7" customFormat="1" x14ac:dyDescent="0.25">
      <c r="A105" s="20" t="s">
        <v>84</v>
      </c>
      <c r="B105" s="17"/>
      <c r="C105" s="18" t="s">
        <v>79</v>
      </c>
      <c r="D105" s="18" t="s">
        <v>9</v>
      </c>
      <c r="E105" s="18" t="s">
        <v>82</v>
      </c>
      <c r="F105" s="18" t="s">
        <v>16</v>
      </c>
      <c r="G105" s="21">
        <v>2670000</v>
      </c>
      <c r="H105" s="21">
        <v>1440782.1</v>
      </c>
      <c r="I105" s="14"/>
      <c r="J105" s="14"/>
      <c r="K105" s="14"/>
      <c r="L105" s="14"/>
      <c r="M105" s="22">
        <f>H105/G105*100</f>
        <v>53.96187640449439</v>
      </c>
      <c r="N105" s="21">
        <v>1637975.4</v>
      </c>
      <c r="O105" s="22">
        <f>H105/N105*100</f>
        <v>87.961156193188259</v>
      </c>
    </row>
    <row r="106" spans="1:15" s="7" customFormat="1" ht="14.25" customHeight="1" x14ac:dyDescent="0.25">
      <c r="A106" s="20" t="s">
        <v>85</v>
      </c>
      <c r="B106" s="17"/>
      <c r="C106" s="18" t="s">
        <v>79</v>
      </c>
      <c r="D106" s="18" t="s">
        <v>9</v>
      </c>
      <c r="E106" s="18" t="s">
        <v>82</v>
      </c>
      <c r="F106" s="18" t="s">
        <v>22</v>
      </c>
      <c r="G106" s="21">
        <v>660000</v>
      </c>
      <c r="H106" s="21">
        <v>436496.73</v>
      </c>
      <c r="I106" s="14"/>
      <c r="J106" s="14"/>
      <c r="K106" s="14"/>
      <c r="L106" s="14"/>
      <c r="M106" s="22">
        <f>H106/G106*100</f>
        <v>66.135868181818182</v>
      </c>
      <c r="N106" s="21">
        <v>524670.23</v>
      </c>
      <c r="O106" s="22">
        <f>H106/N106*100</f>
        <v>83.194491518987078</v>
      </c>
    </row>
    <row r="107" spans="1:15" s="7" customFormat="1" ht="0.75" hidden="1" customHeight="1" x14ac:dyDescent="0.25">
      <c r="A107" s="20" t="s">
        <v>86</v>
      </c>
      <c r="B107" s="17"/>
      <c r="C107" s="18" t="s">
        <v>79</v>
      </c>
      <c r="D107" s="18" t="s">
        <v>9</v>
      </c>
      <c r="E107" s="18" t="s">
        <v>87</v>
      </c>
      <c r="F107" s="18"/>
      <c r="G107" s="21"/>
      <c r="H107" s="21"/>
      <c r="I107" s="14"/>
      <c r="J107" s="14"/>
      <c r="K107" s="14"/>
      <c r="L107" s="14"/>
      <c r="M107" s="22" t="s">
        <v>118</v>
      </c>
      <c r="N107" s="21"/>
      <c r="O107" s="22" t="s">
        <v>118</v>
      </c>
    </row>
    <row r="108" spans="1:15" s="7" customFormat="1" ht="25.5" hidden="1" x14ac:dyDescent="0.25">
      <c r="A108" s="20" t="s">
        <v>59</v>
      </c>
      <c r="B108" s="17"/>
      <c r="C108" s="18" t="s">
        <v>79</v>
      </c>
      <c r="D108" s="18" t="s">
        <v>9</v>
      </c>
      <c r="E108" s="18" t="s">
        <v>88</v>
      </c>
      <c r="F108" s="18"/>
      <c r="G108" s="21">
        <f>G109</f>
        <v>0</v>
      </c>
      <c r="H108" s="21">
        <v>0</v>
      </c>
      <c r="I108" s="14"/>
      <c r="J108" s="14"/>
      <c r="K108" s="14"/>
      <c r="L108" s="14"/>
      <c r="M108" s="22">
        <v>0</v>
      </c>
      <c r="N108" s="21">
        <v>0</v>
      </c>
      <c r="O108" s="22">
        <v>0</v>
      </c>
    </row>
    <row r="109" spans="1:15" s="7" customFormat="1" ht="25.5" hidden="1" x14ac:dyDescent="0.25">
      <c r="A109" s="20" t="s">
        <v>15</v>
      </c>
      <c r="B109" s="17"/>
      <c r="C109" s="18" t="s">
        <v>79</v>
      </c>
      <c r="D109" s="18" t="s">
        <v>9</v>
      </c>
      <c r="E109" s="18" t="s">
        <v>88</v>
      </c>
      <c r="F109" s="18" t="s">
        <v>83</v>
      </c>
      <c r="G109" s="21"/>
      <c r="H109" s="21">
        <v>0</v>
      </c>
      <c r="I109" s="14"/>
      <c r="J109" s="14"/>
      <c r="K109" s="14"/>
      <c r="L109" s="14"/>
      <c r="M109" s="22">
        <v>0</v>
      </c>
      <c r="N109" s="21">
        <v>0</v>
      </c>
      <c r="O109" s="22">
        <v>0</v>
      </c>
    </row>
    <row r="110" spans="1:15" s="7" customFormat="1" hidden="1" x14ac:dyDescent="0.25">
      <c r="A110" s="23" t="s">
        <v>60</v>
      </c>
      <c r="B110" s="17"/>
      <c r="C110" s="18"/>
      <c r="D110" s="18"/>
      <c r="E110" s="18" t="s">
        <v>88</v>
      </c>
      <c r="F110" s="18"/>
      <c r="G110" s="21"/>
      <c r="H110" s="21">
        <v>0</v>
      </c>
      <c r="I110" s="14"/>
      <c r="J110" s="14"/>
      <c r="K110" s="14"/>
      <c r="L110" s="14"/>
      <c r="M110" s="22">
        <v>0</v>
      </c>
      <c r="N110" s="21">
        <v>0</v>
      </c>
      <c r="O110" s="22">
        <v>0</v>
      </c>
    </row>
    <row r="111" spans="1:15" s="7" customFormat="1" hidden="1" x14ac:dyDescent="0.25">
      <c r="A111" s="23" t="s">
        <v>61</v>
      </c>
      <c r="B111" s="17"/>
      <c r="C111" s="18" t="s">
        <v>79</v>
      </c>
      <c r="D111" s="18" t="s">
        <v>9</v>
      </c>
      <c r="E111" s="18" t="s">
        <v>88</v>
      </c>
      <c r="F111" s="24" t="s">
        <v>83</v>
      </c>
      <c r="G111" s="25"/>
      <c r="H111" s="21">
        <v>0</v>
      </c>
      <c r="I111" s="14"/>
      <c r="J111" s="14"/>
      <c r="K111" s="14"/>
      <c r="L111" s="14"/>
      <c r="M111" s="22">
        <v>0</v>
      </c>
      <c r="N111" s="21">
        <v>0</v>
      </c>
      <c r="O111" s="22">
        <v>0</v>
      </c>
    </row>
    <row r="112" spans="1:15" s="7" customFormat="1" hidden="1" x14ac:dyDescent="0.25">
      <c r="A112" s="20" t="s">
        <v>84</v>
      </c>
      <c r="B112" s="17"/>
      <c r="C112" s="18" t="s">
        <v>79</v>
      </c>
      <c r="D112" s="18" t="s">
        <v>9</v>
      </c>
      <c r="E112" s="18" t="s">
        <v>124</v>
      </c>
      <c r="F112" s="18" t="s">
        <v>16</v>
      </c>
      <c r="G112" s="21">
        <v>0</v>
      </c>
      <c r="H112" s="21">
        <v>0</v>
      </c>
      <c r="I112" s="14"/>
      <c r="J112" s="14"/>
      <c r="K112" s="14"/>
      <c r="L112" s="14"/>
      <c r="M112" s="22" t="e">
        <f>H112/G112*100</f>
        <v>#DIV/0!</v>
      </c>
      <c r="N112" s="21"/>
      <c r="O112" s="22"/>
    </row>
    <row r="113" spans="1:15" s="7" customFormat="1" hidden="1" x14ac:dyDescent="0.25">
      <c r="A113" s="20" t="s">
        <v>89</v>
      </c>
      <c r="B113" s="17"/>
      <c r="C113" s="18" t="s">
        <v>79</v>
      </c>
      <c r="D113" s="18" t="s">
        <v>9</v>
      </c>
      <c r="E113" s="18" t="s">
        <v>120</v>
      </c>
      <c r="F113" s="18" t="s">
        <v>22</v>
      </c>
      <c r="G113" s="21"/>
      <c r="H113" s="21"/>
      <c r="I113" s="14"/>
      <c r="J113" s="14"/>
      <c r="K113" s="14"/>
      <c r="L113" s="14"/>
      <c r="M113" s="22"/>
      <c r="N113" s="21">
        <v>98200</v>
      </c>
      <c r="O113" s="22"/>
    </row>
    <row r="114" spans="1:15" s="7" customFormat="1" x14ac:dyDescent="0.25">
      <c r="A114" s="31" t="s">
        <v>91</v>
      </c>
      <c r="B114" s="17"/>
      <c r="C114" s="18" t="s">
        <v>79</v>
      </c>
      <c r="D114" s="18" t="s">
        <v>9</v>
      </c>
      <c r="E114" s="18" t="s">
        <v>82</v>
      </c>
      <c r="F114" s="18" t="s">
        <v>25</v>
      </c>
      <c r="G114" s="21">
        <v>30000</v>
      </c>
      <c r="H114" s="21">
        <v>0</v>
      </c>
      <c r="I114" s="14"/>
      <c r="J114" s="14"/>
      <c r="K114" s="14"/>
      <c r="L114" s="14"/>
      <c r="M114" s="22">
        <f>H114/G114*100</f>
        <v>0</v>
      </c>
      <c r="N114" s="21">
        <v>0</v>
      </c>
      <c r="O114" s="22">
        <v>0</v>
      </c>
    </row>
    <row r="115" spans="1:15" s="7" customFormat="1" x14ac:dyDescent="0.25">
      <c r="A115" s="31" t="s">
        <v>133</v>
      </c>
      <c r="B115" s="17"/>
      <c r="C115" s="18" t="s">
        <v>79</v>
      </c>
      <c r="D115" s="18" t="s">
        <v>9</v>
      </c>
      <c r="E115" s="18" t="s">
        <v>124</v>
      </c>
      <c r="F115" s="18" t="s">
        <v>16</v>
      </c>
      <c r="G115" s="21">
        <v>0</v>
      </c>
      <c r="H115" s="21">
        <v>0</v>
      </c>
      <c r="I115" s="14"/>
      <c r="J115" s="14"/>
      <c r="K115" s="14"/>
      <c r="L115" s="14"/>
      <c r="M115" s="22"/>
      <c r="N115" s="21">
        <v>0</v>
      </c>
      <c r="O115" s="22"/>
    </row>
    <row r="116" spans="1:15" s="7" customFormat="1" ht="15.75" customHeight="1" x14ac:dyDescent="0.25">
      <c r="A116" s="31" t="s">
        <v>158</v>
      </c>
      <c r="B116" s="17"/>
      <c r="C116" s="18" t="s">
        <v>79</v>
      </c>
      <c r="D116" s="18" t="s">
        <v>9</v>
      </c>
      <c r="E116" s="18" t="s">
        <v>82</v>
      </c>
      <c r="F116" s="18" t="s">
        <v>159</v>
      </c>
      <c r="G116" s="21">
        <v>3000</v>
      </c>
      <c r="H116" s="21">
        <v>3000</v>
      </c>
      <c r="I116" s="14"/>
      <c r="J116" s="14"/>
      <c r="K116" s="14"/>
      <c r="L116" s="14"/>
      <c r="M116" s="22"/>
      <c r="N116" s="21">
        <v>1500</v>
      </c>
      <c r="O116" s="22"/>
    </row>
    <row r="117" spans="1:15" s="7" customFormat="1" ht="14.25" customHeight="1" x14ac:dyDescent="0.25">
      <c r="A117" s="31" t="s">
        <v>90</v>
      </c>
      <c r="B117" s="17"/>
      <c r="C117" s="18" t="s">
        <v>79</v>
      </c>
      <c r="D117" s="18" t="s">
        <v>9</v>
      </c>
      <c r="E117" s="18" t="s">
        <v>24</v>
      </c>
      <c r="F117" s="18" t="s">
        <v>25</v>
      </c>
      <c r="G117" s="21">
        <v>10000</v>
      </c>
      <c r="H117" s="21">
        <v>4874</v>
      </c>
      <c r="I117" s="14"/>
      <c r="J117" s="14"/>
      <c r="K117" s="14"/>
      <c r="L117" s="14"/>
      <c r="M117" s="22">
        <f>H117/G117*100</f>
        <v>48.74</v>
      </c>
      <c r="N117" s="21">
        <v>8541</v>
      </c>
      <c r="O117" s="22">
        <f>H117/N117*100</f>
        <v>57.065917339889936</v>
      </c>
    </row>
    <row r="118" spans="1:15" s="7" customFormat="1" ht="17.25" hidden="1" customHeight="1" x14ac:dyDescent="0.25">
      <c r="A118" s="45" t="s">
        <v>92</v>
      </c>
      <c r="B118" s="17"/>
      <c r="C118" s="18" t="s">
        <v>93</v>
      </c>
      <c r="D118" s="18" t="s">
        <v>94</v>
      </c>
      <c r="E118" s="18"/>
      <c r="F118" s="18" t="s">
        <v>22</v>
      </c>
      <c r="G118" s="13">
        <f>G119</f>
        <v>0</v>
      </c>
      <c r="H118" s="21">
        <f>H119</f>
        <v>0</v>
      </c>
      <c r="I118" s="14"/>
      <c r="J118" s="14"/>
      <c r="K118" s="14"/>
      <c r="L118" s="14"/>
      <c r="M118" s="22"/>
      <c r="N118" s="21">
        <f>N119</f>
        <v>0</v>
      </c>
      <c r="O118" s="22"/>
    </row>
    <row r="119" spans="1:15" s="7" customFormat="1" hidden="1" x14ac:dyDescent="0.25">
      <c r="A119" s="31" t="s">
        <v>95</v>
      </c>
      <c r="B119" s="17"/>
      <c r="C119" s="18" t="s">
        <v>93</v>
      </c>
      <c r="D119" s="18" t="s">
        <v>38</v>
      </c>
      <c r="E119" s="18"/>
      <c r="F119" s="18" t="s">
        <v>22</v>
      </c>
      <c r="G119" s="21"/>
      <c r="H119" s="21"/>
      <c r="I119" s="14"/>
      <c r="J119" s="14"/>
      <c r="K119" s="14"/>
      <c r="L119" s="14"/>
      <c r="M119" s="21"/>
      <c r="N119" s="21"/>
      <c r="O119" s="21"/>
    </row>
    <row r="120" spans="1:15" s="7" customFormat="1" hidden="1" x14ac:dyDescent="0.25">
      <c r="A120" s="20"/>
      <c r="B120" s="17"/>
      <c r="C120" s="18"/>
      <c r="D120" s="18"/>
      <c r="E120" s="18"/>
      <c r="F120" s="18"/>
      <c r="G120" s="21"/>
      <c r="H120" s="21"/>
      <c r="I120" s="14"/>
      <c r="J120" s="14"/>
      <c r="K120" s="14"/>
      <c r="L120" s="14"/>
      <c r="M120" s="21"/>
      <c r="N120" s="21"/>
      <c r="O120" s="21"/>
    </row>
    <row r="121" spans="1:15" s="7" customFormat="1" ht="0.75" customHeight="1" x14ac:dyDescent="0.25">
      <c r="A121" s="20" t="s">
        <v>126</v>
      </c>
      <c r="B121" s="17"/>
      <c r="C121" s="18" t="s">
        <v>79</v>
      </c>
      <c r="D121" s="18" t="s">
        <v>9</v>
      </c>
      <c r="E121" s="18"/>
      <c r="F121" s="18"/>
      <c r="G121" s="21"/>
      <c r="H121" s="21"/>
      <c r="I121" s="14"/>
      <c r="J121" s="14"/>
      <c r="K121" s="14"/>
      <c r="L121" s="14"/>
      <c r="M121" s="21"/>
      <c r="N121" s="21">
        <f>N122+N123</f>
        <v>0</v>
      </c>
      <c r="O121" s="21"/>
    </row>
    <row r="122" spans="1:15" s="7" customFormat="1" hidden="1" x14ac:dyDescent="0.25">
      <c r="A122" s="20" t="s">
        <v>127</v>
      </c>
      <c r="B122" s="17"/>
      <c r="C122" s="18" t="s">
        <v>79</v>
      </c>
      <c r="D122" s="18" t="s">
        <v>9</v>
      </c>
      <c r="E122" s="18" t="s">
        <v>130</v>
      </c>
      <c r="F122" s="18" t="s">
        <v>22</v>
      </c>
      <c r="G122" s="21"/>
      <c r="H122" s="21"/>
      <c r="I122" s="14"/>
      <c r="J122" s="14"/>
      <c r="K122" s="14"/>
      <c r="L122" s="14"/>
      <c r="M122" s="21"/>
      <c r="N122" s="21">
        <v>0</v>
      </c>
      <c r="O122" s="21"/>
    </row>
    <row r="123" spans="1:15" s="7" customFormat="1" hidden="1" x14ac:dyDescent="0.25">
      <c r="A123" s="20" t="s">
        <v>128</v>
      </c>
      <c r="B123" s="17"/>
      <c r="C123" s="18" t="s">
        <v>79</v>
      </c>
      <c r="D123" s="18" t="s">
        <v>9</v>
      </c>
      <c r="E123" s="18" t="s">
        <v>129</v>
      </c>
      <c r="F123" s="18" t="s">
        <v>22</v>
      </c>
      <c r="G123" s="21"/>
      <c r="H123" s="21"/>
      <c r="I123" s="14"/>
      <c r="J123" s="14"/>
      <c r="K123" s="14"/>
      <c r="L123" s="14"/>
      <c r="M123" s="21"/>
      <c r="N123" s="21">
        <v>0</v>
      </c>
      <c r="O123" s="21"/>
    </row>
    <row r="124" spans="1:15" s="7" customFormat="1" x14ac:dyDescent="0.25">
      <c r="A124" s="10" t="s">
        <v>92</v>
      </c>
      <c r="B124" s="17"/>
      <c r="C124" s="18" t="s">
        <v>93</v>
      </c>
      <c r="D124" s="18" t="s">
        <v>94</v>
      </c>
      <c r="E124" s="18" t="s">
        <v>135</v>
      </c>
      <c r="F124" s="18" t="s">
        <v>137</v>
      </c>
      <c r="G124" s="13">
        <f>G125</f>
        <v>42000</v>
      </c>
      <c r="H124" s="51">
        <f>H125</f>
        <v>27200.400000000001</v>
      </c>
      <c r="I124" s="14"/>
      <c r="J124" s="14"/>
      <c r="K124" s="14"/>
      <c r="L124" s="14"/>
      <c r="M124" s="21">
        <f>M125</f>
        <v>64.762857142857143</v>
      </c>
      <c r="N124" s="51">
        <f>N125</f>
        <v>24526.959999999999</v>
      </c>
      <c r="O124" s="21">
        <f>N124/H124*100</f>
        <v>90.171321009985135</v>
      </c>
    </row>
    <row r="125" spans="1:15" s="7" customFormat="1" x14ac:dyDescent="0.25">
      <c r="A125" s="20" t="s">
        <v>134</v>
      </c>
      <c r="B125" s="17"/>
      <c r="C125" s="18" t="s">
        <v>93</v>
      </c>
      <c r="D125" s="18" t="s">
        <v>9</v>
      </c>
      <c r="E125" s="18" t="s">
        <v>135</v>
      </c>
      <c r="F125" s="18" t="s">
        <v>136</v>
      </c>
      <c r="G125" s="21">
        <v>42000</v>
      </c>
      <c r="H125" s="21">
        <v>27200.400000000001</v>
      </c>
      <c r="I125" s="14"/>
      <c r="J125" s="14"/>
      <c r="K125" s="14"/>
      <c r="L125" s="14"/>
      <c r="M125" s="21">
        <f t="shared" ref="M125:M131" si="7">H125/G125*100</f>
        <v>64.762857142857143</v>
      </c>
      <c r="N125" s="21">
        <v>24526.959999999999</v>
      </c>
      <c r="O125" s="21">
        <f>N125/H125*100</f>
        <v>90.171321009985135</v>
      </c>
    </row>
    <row r="126" spans="1:15" s="7" customFormat="1" x14ac:dyDescent="0.25">
      <c r="A126" s="46" t="s">
        <v>96</v>
      </c>
      <c r="B126" s="17"/>
      <c r="C126" s="27" t="s">
        <v>33</v>
      </c>
      <c r="D126" s="27"/>
      <c r="E126" s="27"/>
      <c r="F126" s="27"/>
      <c r="G126" s="13">
        <f>SUM(G127)</f>
        <v>170000</v>
      </c>
      <c r="H126" s="51">
        <f t="shared" ref="G126:H129" si="8">H127</f>
        <v>30089</v>
      </c>
      <c r="I126" s="14"/>
      <c r="J126" s="14"/>
      <c r="K126" s="14"/>
      <c r="L126" s="14"/>
      <c r="M126" s="15">
        <f t="shared" si="7"/>
        <v>17.699411764705882</v>
      </c>
      <c r="N126" s="51">
        <f t="shared" ref="N126" si="9">N127</f>
        <v>6687</v>
      </c>
      <c r="O126" s="15">
        <v>0</v>
      </c>
    </row>
    <row r="127" spans="1:15" s="7" customFormat="1" ht="25.5" x14ac:dyDescent="0.25">
      <c r="A127" s="47" t="s">
        <v>97</v>
      </c>
      <c r="B127" s="17"/>
      <c r="C127" s="27" t="s">
        <v>33</v>
      </c>
      <c r="D127" s="27" t="s">
        <v>9</v>
      </c>
      <c r="E127" s="27"/>
      <c r="F127" s="27"/>
      <c r="G127" s="21">
        <f t="shared" si="8"/>
        <v>170000</v>
      </c>
      <c r="H127" s="21">
        <f t="shared" si="8"/>
        <v>30089</v>
      </c>
      <c r="I127" s="14"/>
      <c r="J127" s="14"/>
      <c r="K127" s="14"/>
      <c r="L127" s="14"/>
      <c r="M127" s="22">
        <f t="shared" si="7"/>
        <v>17.699411764705882</v>
      </c>
      <c r="N127" s="21">
        <f>N128</f>
        <v>6687</v>
      </c>
      <c r="O127" s="22">
        <v>294.89999999999998</v>
      </c>
    </row>
    <row r="128" spans="1:15" s="7" customFormat="1" ht="30" customHeight="1" x14ac:dyDescent="0.25">
      <c r="A128" s="20" t="s">
        <v>98</v>
      </c>
      <c r="B128" s="17"/>
      <c r="C128" s="27" t="s">
        <v>33</v>
      </c>
      <c r="D128" s="27" t="s">
        <v>9</v>
      </c>
      <c r="E128" s="27" t="s">
        <v>99</v>
      </c>
      <c r="F128" s="27"/>
      <c r="G128" s="21">
        <f t="shared" si="8"/>
        <v>170000</v>
      </c>
      <c r="H128" s="21">
        <f t="shared" si="8"/>
        <v>30089</v>
      </c>
      <c r="I128" s="14"/>
      <c r="J128" s="14"/>
      <c r="K128" s="14"/>
      <c r="L128" s="14"/>
      <c r="M128" s="22">
        <f t="shared" si="7"/>
        <v>17.699411764705882</v>
      </c>
      <c r="N128" s="21">
        <f>N129</f>
        <v>6687</v>
      </c>
      <c r="O128" s="22">
        <v>294.89999999999998</v>
      </c>
    </row>
    <row r="129" spans="1:15" s="7" customFormat="1" ht="25.5" x14ac:dyDescent="0.25">
      <c r="A129" s="20" t="s">
        <v>100</v>
      </c>
      <c r="B129" s="17"/>
      <c r="C129" s="27" t="s">
        <v>33</v>
      </c>
      <c r="D129" s="27" t="s">
        <v>9</v>
      </c>
      <c r="E129" s="27" t="s">
        <v>99</v>
      </c>
      <c r="F129" s="27"/>
      <c r="G129" s="21">
        <f t="shared" si="8"/>
        <v>170000</v>
      </c>
      <c r="H129" s="21">
        <f t="shared" si="8"/>
        <v>30089</v>
      </c>
      <c r="I129" s="14"/>
      <c r="J129" s="14"/>
      <c r="K129" s="14"/>
      <c r="L129" s="14"/>
      <c r="M129" s="22">
        <f t="shared" si="7"/>
        <v>17.699411764705882</v>
      </c>
      <c r="N129" s="21">
        <f>N130</f>
        <v>6687</v>
      </c>
      <c r="O129" s="22">
        <v>294.89999999999998</v>
      </c>
    </row>
    <row r="130" spans="1:15" s="7" customFormat="1" ht="25.5" x14ac:dyDescent="0.25">
      <c r="A130" s="20" t="s">
        <v>15</v>
      </c>
      <c r="B130" s="16"/>
      <c r="C130" s="27" t="s">
        <v>33</v>
      </c>
      <c r="D130" s="27" t="s">
        <v>9</v>
      </c>
      <c r="E130" s="27" t="s">
        <v>99</v>
      </c>
      <c r="F130" s="27" t="s">
        <v>22</v>
      </c>
      <c r="G130" s="42">
        <v>170000</v>
      </c>
      <c r="H130" s="21">
        <v>30089</v>
      </c>
      <c r="I130" s="14"/>
      <c r="J130" s="14"/>
      <c r="K130" s="14"/>
      <c r="L130" s="14"/>
      <c r="M130" s="22">
        <f t="shared" si="7"/>
        <v>17.699411764705882</v>
      </c>
      <c r="N130" s="21">
        <v>6687</v>
      </c>
      <c r="O130" s="22">
        <v>294.89999999999998</v>
      </c>
    </row>
    <row r="131" spans="1:15" s="7" customFormat="1" x14ac:dyDescent="0.25">
      <c r="A131" s="46" t="s">
        <v>101</v>
      </c>
      <c r="B131" s="28"/>
      <c r="C131" s="29" t="s">
        <v>102</v>
      </c>
      <c r="D131" s="29"/>
      <c r="E131" s="29"/>
      <c r="F131" s="29"/>
      <c r="G131" s="41">
        <f>G132</f>
        <v>90000</v>
      </c>
      <c r="H131" s="51">
        <f>H136</f>
        <v>31739.8</v>
      </c>
      <c r="I131" s="14"/>
      <c r="J131" s="14"/>
      <c r="K131" s="14"/>
      <c r="L131" s="14"/>
      <c r="M131" s="15">
        <f t="shared" si="7"/>
        <v>35.266444444444446</v>
      </c>
      <c r="N131" s="51">
        <f>N136</f>
        <v>51752.9</v>
      </c>
      <c r="O131" s="15">
        <f>H131/N131*100</f>
        <v>61.329510037118695</v>
      </c>
    </row>
    <row r="132" spans="1:15" s="7" customFormat="1" ht="32.25" customHeight="1" x14ac:dyDescent="0.25">
      <c r="A132" s="20" t="s">
        <v>103</v>
      </c>
      <c r="B132" s="28"/>
      <c r="C132" s="29" t="s">
        <v>102</v>
      </c>
      <c r="D132" s="29" t="s">
        <v>11</v>
      </c>
      <c r="E132" s="18"/>
      <c r="F132" s="18"/>
      <c r="G132" s="42">
        <f>G133</f>
        <v>90000</v>
      </c>
      <c r="H132" s="21">
        <f>H136</f>
        <v>31739.8</v>
      </c>
      <c r="I132" s="14"/>
      <c r="J132" s="14"/>
      <c r="K132" s="14"/>
      <c r="L132" s="14"/>
      <c r="M132" s="15">
        <f t="shared" ref="M132:M136" si="10">H132/G132*100</f>
        <v>35.266444444444446</v>
      </c>
      <c r="N132" s="21">
        <f>N136</f>
        <v>51752.9</v>
      </c>
      <c r="O132" s="15">
        <f t="shared" ref="O132:O136" si="11">H132/N132*100</f>
        <v>61.329510037118695</v>
      </c>
    </row>
    <row r="133" spans="1:15" s="7" customFormat="1" ht="35.25" customHeight="1" x14ac:dyDescent="0.25">
      <c r="A133" s="20" t="s">
        <v>104</v>
      </c>
      <c r="B133" s="28"/>
      <c r="C133" s="29" t="s">
        <v>102</v>
      </c>
      <c r="D133" s="29" t="s">
        <v>11</v>
      </c>
      <c r="E133" s="18" t="s">
        <v>105</v>
      </c>
      <c r="F133" s="18"/>
      <c r="G133" s="42">
        <f>G134</f>
        <v>90000</v>
      </c>
      <c r="H133" s="21">
        <f>H136</f>
        <v>31739.8</v>
      </c>
      <c r="I133" s="14"/>
      <c r="J133" s="14"/>
      <c r="K133" s="14"/>
      <c r="L133" s="14"/>
      <c r="M133" s="15">
        <f t="shared" si="10"/>
        <v>35.266444444444446</v>
      </c>
      <c r="N133" s="21">
        <f>N136</f>
        <v>51752.9</v>
      </c>
      <c r="O133" s="15">
        <f t="shared" si="11"/>
        <v>61.329510037118695</v>
      </c>
    </row>
    <row r="134" spans="1:15" s="7" customFormat="1" ht="38.25" x14ac:dyDescent="0.25">
      <c r="A134" s="20" t="s">
        <v>106</v>
      </c>
      <c r="B134" s="28"/>
      <c r="C134" s="29" t="s">
        <v>102</v>
      </c>
      <c r="D134" s="29" t="s">
        <v>11</v>
      </c>
      <c r="E134" s="18" t="s">
        <v>105</v>
      </c>
      <c r="F134" s="18"/>
      <c r="G134" s="42">
        <f>G135</f>
        <v>90000</v>
      </c>
      <c r="H134" s="21">
        <f>H136</f>
        <v>31739.8</v>
      </c>
      <c r="I134" s="14"/>
      <c r="J134" s="14"/>
      <c r="K134" s="14"/>
      <c r="L134" s="14"/>
      <c r="M134" s="15">
        <f t="shared" si="10"/>
        <v>35.266444444444446</v>
      </c>
      <c r="N134" s="21">
        <f>N136</f>
        <v>51752.9</v>
      </c>
      <c r="O134" s="15">
        <f t="shared" si="11"/>
        <v>61.329510037118695</v>
      </c>
    </row>
    <row r="135" spans="1:15" s="7" customFormat="1" ht="25.5" x14ac:dyDescent="0.25">
      <c r="A135" s="20" t="s">
        <v>107</v>
      </c>
      <c r="B135" s="28"/>
      <c r="C135" s="29" t="s">
        <v>102</v>
      </c>
      <c r="D135" s="29" t="s">
        <v>11</v>
      </c>
      <c r="E135" s="18" t="s">
        <v>105</v>
      </c>
      <c r="F135" s="48">
        <v>200</v>
      </c>
      <c r="G135" s="49">
        <f>G136</f>
        <v>90000</v>
      </c>
      <c r="H135" s="21">
        <f>H136</f>
        <v>31739.8</v>
      </c>
      <c r="I135" s="14"/>
      <c r="J135" s="14"/>
      <c r="K135" s="14"/>
      <c r="L135" s="14"/>
      <c r="M135" s="15">
        <f t="shared" si="10"/>
        <v>35.266444444444446</v>
      </c>
      <c r="N135" s="21">
        <f>N136</f>
        <v>51752.9</v>
      </c>
      <c r="O135" s="15">
        <f t="shared" si="11"/>
        <v>61.329510037118695</v>
      </c>
    </row>
    <row r="136" spans="1:15" s="7" customFormat="1" ht="25.5" x14ac:dyDescent="0.25">
      <c r="A136" s="31" t="s">
        <v>15</v>
      </c>
      <c r="B136" s="54"/>
      <c r="C136" s="32" t="s">
        <v>102</v>
      </c>
      <c r="D136" s="32" t="s">
        <v>11</v>
      </c>
      <c r="E136" s="55" t="s">
        <v>105</v>
      </c>
      <c r="F136" s="56">
        <v>200</v>
      </c>
      <c r="G136" s="57">
        <v>90000</v>
      </c>
      <c r="H136" s="58">
        <v>31739.8</v>
      </c>
      <c r="I136" s="14"/>
      <c r="J136" s="14"/>
      <c r="K136" s="14"/>
      <c r="L136" s="14"/>
      <c r="M136" s="59">
        <f t="shared" si="10"/>
        <v>35.266444444444446</v>
      </c>
      <c r="N136" s="58">
        <v>51752.9</v>
      </c>
      <c r="O136" s="59">
        <f t="shared" si="11"/>
        <v>61.329510037118695</v>
      </c>
    </row>
    <row r="137" spans="1:15" s="7" customFormat="1" ht="15.75" x14ac:dyDescent="0.25">
      <c r="A137" s="60" t="s">
        <v>147</v>
      </c>
      <c r="B137" s="65"/>
      <c r="C137" s="65">
        <v>14</v>
      </c>
      <c r="D137" s="66" t="s">
        <v>38</v>
      </c>
      <c r="E137" s="12">
        <v>990081000</v>
      </c>
      <c r="F137" s="12" t="s">
        <v>149</v>
      </c>
      <c r="G137" s="13"/>
      <c r="H137" s="49"/>
      <c r="I137" s="48"/>
      <c r="J137" s="48"/>
      <c r="K137" s="48"/>
      <c r="L137" s="48"/>
      <c r="M137" s="48"/>
      <c r="N137" s="48">
        <f>N138</f>
        <v>80000</v>
      </c>
      <c r="O137" s="48"/>
    </row>
    <row r="138" spans="1:15" s="7" customFormat="1" ht="15.75" x14ac:dyDescent="0.25">
      <c r="A138" s="61" t="s">
        <v>147</v>
      </c>
      <c r="B138" s="67"/>
      <c r="C138" s="67">
        <v>14</v>
      </c>
      <c r="D138" s="62" t="s">
        <v>38</v>
      </c>
      <c r="E138" s="62" t="s">
        <v>148</v>
      </c>
      <c r="F138" s="62" t="s">
        <v>149</v>
      </c>
      <c r="G138" s="49"/>
      <c r="H138" s="49"/>
      <c r="I138" s="48"/>
      <c r="J138" s="48"/>
      <c r="K138" s="48"/>
      <c r="L138" s="48"/>
      <c r="M138" s="48"/>
      <c r="N138" s="48">
        <v>80000</v>
      </c>
      <c r="O138" s="48"/>
    </row>
  </sheetData>
  <mergeCells count="15">
    <mergeCell ref="M8:M10"/>
    <mergeCell ref="N8:N10"/>
    <mergeCell ref="O8:O10"/>
    <mergeCell ref="D1:G1"/>
    <mergeCell ref="D3:G3"/>
    <mergeCell ref="A4:G4"/>
    <mergeCell ref="H8:H10"/>
    <mergeCell ref="A5:G5"/>
    <mergeCell ref="A8:A10"/>
    <mergeCell ref="B8:B10"/>
    <mergeCell ref="C8:C10"/>
    <mergeCell ref="D8:D10"/>
    <mergeCell ref="E8:E10"/>
    <mergeCell ref="F8:F10"/>
    <mergeCell ref="G8:G10"/>
  </mergeCells>
  <printOptions gridLines="1"/>
  <pageMargins left="0.25" right="0.25" top="0.75" bottom="0.75" header="0.3" footer="0.3"/>
  <pageSetup paperSize="9" scale="77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Ирбулатова</dc:creator>
  <cp:lastModifiedBy>Жиром</cp:lastModifiedBy>
  <cp:revision>1</cp:revision>
  <cp:lastPrinted>2020-01-28T09:47:26Z</cp:lastPrinted>
  <dcterms:created xsi:type="dcterms:W3CDTF">2010-11-12T12:56:09Z</dcterms:created>
  <dcterms:modified xsi:type="dcterms:W3CDTF">2024-10-25T07:52:49Z</dcterms:modified>
</cp:coreProperties>
</file>